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T17" i="4681" s="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J32" i="4689" s="1"/>
  <c r="I31" i="4689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AL26" i="4688" s="1"/>
  <c r="BZ18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5" i="4689" l="1"/>
  <c r="J34" i="4689"/>
  <c r="J31" i="4689"/>
  <c r="P23" i="4688" s="1"/>
  <c r="J24" i="4689"/>
  <c r="Z19" i="4688" s="1"/>
  <c r="J20" i="4689"/>
  <c r="G19" i="4688" s="1"/>
  <c r="J26" i="4689"/>
  <c r="AK19" i="4688" s="1"/>
  <c r="J22" i="4689"/>
  <c r="P19" i="4688" s="1"/>
  <c r="J23" i="4689"/>
  <c r="U19" i="4688" s="1"/>
  <c r="V18" i="4688"/>
  <c r="BK17" i="4688" s="1"/>
  <c r="AO22" i="4688"/>
  <c r="CC19" i="4688" s="1"/>
  <c r="AN26" i="4688"/>
  <c r="CB18" i="4688" s="1"/>
  <c r="AH22" i="4688"/>
  <c r="BV19" i="4688" s="1"/>
  <c r="AL22" i="4688"/>
  <c r="BZ19" i="4688" s="1"/>
  <c r="T18" i="4688"/>
  <c r="BI17" i="4688" s="1"/>
  <c r="X18" i="4688"/>
  <c r="BM17" i="4688" s="1"/>
  <c r="AM22" i="4688"/>
  <c r="CA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Z23" i="4688"/>
  <c r="D23" i="4688"/>
  <c r="J23" i="4688"/>
  <c r="J29" i="4689"/>
  <c r="AF19" i="4688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L30" i="4688" s="1"/>
  <c r="BZ20" i="4688" s="1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30" i="4688" s="1"/>
  <c r="BY20" i="4688" s="1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M30" i="4688"/>
  <c r="CA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U23" i="4684" l="1"/>
  <c r="AH30" i="4688"/>
  <c r="BV20" i="4688" s="1"/>
  <c r="R30" i="4688"/>
  <c r="BG20" i="4688" s="1"/>
  <c r="Z30" i="4688"/>
  <c r="BO20" i="4688" s="1"/>
  <c r="W30" i="4688"/>
  <c r="BL20" i="4688" s="1"/>
  <c r="I30" i="4688"/>
  <c r="AY20" i="4688" s="1"/>
  <c r="H30" i="4688"/>
  <c r="AX20" i="4688" s="1"/>
  <c r="AJ30" i="4688"/>
  <c r="BX20" i="4688" s="1"/>
  <c r="AI30" i="4688"/>
  <c r="BW20" i="4688" s="1"/>
  <c r="AO30" i="4688"/>
  <c r="CC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<sst xmlns="http://schemas.openxmlformats.org/spreadsheetml/2006/main" count="651" uniqueCount="154">
  <si>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</si>
  <si>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</si>
  <si>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</si>
  <si>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</si>
  <si>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</si>
  <si>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</si>
  <si>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</si>
  <si>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</si>
  <si>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</si>
  <si>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</si>
  <si>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</si>
  <si>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</si>
  <si>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</si>
  <si>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</si>
  <si>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</si>
  <si>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</si>
  <si>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</si>
  <si>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</si>
  <si>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</si>
  <si>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</si>
  <si>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</si>
  <si>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</si>
  <si>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</si>
  <si>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</si>
  <si>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</si>
  <si>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</si>
  <si>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</si>
  <si>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</si>
  <si>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</si>
  <si>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</si>
  <si>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</si>
  <si>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</si>
  <si>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</si>
  <si>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</si>
  <si>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</si>
  <si>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</si>
  <si>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</si>
  <si>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</si>
  <si>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</si>
  <si>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</si>
  <si>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</si>
  <si>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</si>
  <si>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</si>
  <si>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</si>
  <si>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</si>
  <si>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</si>
  <si>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</si>
  <si>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</si>
  <si>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</si>
  <si>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</si>
  <si>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</si>
  <si>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</si>
  <si>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</si>
  <si>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</si>
  <si>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</si>
  <si>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</si>
  <si>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</si>
  <si>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</si>
  <si>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</si>
  <si>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</si>
  <si>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</si>
  <si>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</si>
  <si>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</si>
  <si>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</si>
  <si>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</si>
  <si>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</si>
  <si>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</si>
  <si>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</si>
  <si>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</si>
  <si>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</si>
  <si>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</si>
  <si>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</si>
  <si>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</si>
  <si>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</si>
  <si>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</si>
  <si>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</si>
  <si>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</si>
  <si>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</si>
  <si>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</si>
  <si>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</si>
  <si>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</si>
  <si>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</si>
  <si>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</si>
  <si>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</si>
  <si>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</si>
  <si>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</si>
  <si>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</si>
  <si>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</si>
  <si>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</si>
  <si>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</si>
  <si>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</si>
  <si>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</si>
  <si>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</si>
  <si>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</si>
  <si>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</si>
  <si>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</si>
  <si>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</si>
  <si>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</si>
  <si>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</si>
  <si>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</si>
  <si>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</si>
  <si>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</si>
  <si>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</si>
  <si>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</si>
  <si>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</si>
  <si>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</si>
  <si>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</si>
  <si>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</si>
  <si>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</si>
  <si>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</si>
  <si>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</si>
  <si>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</si>
  <si>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</si>
  <si>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</si>
  <si>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</si>
  <si>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</si>
  <si>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</si>
  <si>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</si>
  <si>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</si>
  <si>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</si>
  <si>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</si>
  <si>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</si>
  <si>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</si>
  <si>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</si>
  <si>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</si>
  <si>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</si>
  <si>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</si>
  <si>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</si>
  <si>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</si>
  <si>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</si>
  <si>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</si>
  <si>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</si>
  <si>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</si>
  <si>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</si>
  <si>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</si>
  <si>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</si>
  <si>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</si>
  <si>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</si>
  <si>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</si>
  <si>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</si>
  <si>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</si>
  <si>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</si>
  <si>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</si>
  <si>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</si>
  <si>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</si>
  <si>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</si>
  <si>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</si>
  <si>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</si>
  <si>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</si>
  <si>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77 - CR 66</t>
  </si>
  <si>
    <t>GEOVANNIS GONZALEZ</t>
  </si>
  <si>
    <t>JHONY NAVARRO</t>
  </si>
  <si>
    <t>JULIO VASQUEZ</t>
  </si>
  <si>
    <t>GEOVANNIS 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</si>
</sst>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152</c:v>
                </c:pt>
                <c:pt idx="1">
                  <c:v>194.5</c:v>
                </c:pt>
                <c:pt idx="2">
                  <c:v>202</c:v>
                </c:pt>
                <c:pt idx="3">
                  <c:v>165.5</c:v>
                </c:pt>
                <c:pt idx="4">
                  <c:v>155</c:v>
                </c:pt>
                <c:pt idx="5">
                  <c:v>163.5</c:v>
                </c:pt>
                <c:pt idx="6">
                  <c:v>173</c:v>
                </c:pt>
                <c:pt idx="7">
                  <c:v>164.5</c:v>
                </c:pt>
                <c:pt idx="8">
                  <c:v>166</c:v>
                </c:pt>
                <c:pt idx="9">
                  <c:v>202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597120"/>
        <c:axId val="74609024"/>
      </c:barChart>
      <c:catAx>
        <c:axId val="7459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60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609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597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162.5</c:v>
                </c:pt>
                <c:pt idx="1">
                  <c:v>211</c:v>
                </c:pt>
                <c:pt idx="2">
                  <c:v>214.5</c:v>
                </c:pt>
                <c:pt idx="3">
                  <c:v>184</c:v>
                </c:pt>
                <c:pt idx="4">
                  <c:v>172</c:v>
                </c:pt>
                <c:pt idx="5">
                  <c:v>181.5</c:v>
                </c:pt>
                <c:pt idx="6">
                  <c:v>184</c:v>
                </c:pt>
                <c:pt idx="7">
                  <c:v>181.5</c:v>
                </c:pt>
                <c:pt idx="8">
                  <c:v>178.5</c:v>
                </c:pt>
                <c:pt idx="9">
                  <c:v>216.5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774272"/>
        <c:axId val="82777600"/>
      </c:barChart>
      <c:catAx>
        <c:axId val="8277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77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777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77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160</c:v>
                </c:pt>
                <c:pt idx="1">
                  <c:v>187</c:v>
                </c:pt>
                <c:pt idx="2">
                  <c:v>197</c:v>
                </c:pt>
                <c:pt idx="3">
                  <c:v>193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801408"/>
        <c:axId val="83959808"/>
      </c:barChart>
      <c:catAx>
        <c:axId val="8280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5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59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80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163.5</c:v>
                </c:pt>
                <c:pt idx="1">
                  <c:v>208</c:v>
                </c:pt>
                <c:pt idx="2">
                  <c:v>215.5</c:v>
                </c:pt>
                <c:pt idx="3">
                  <c:v>202.5</c:v>
                </c:pt>
                <c:pt idx="4">
                  <c:v>196.5</c:v>
                </c:pt>
                <c:pt idx="5">
                  <c:v>199</c:v>
                </c:pt>
                <c:pt idx="6">
                  <c:v>182</c:v>
                </c:pt>
                <c:pt idx="7">
                  <c:v>157.5</c:v>
                </c:pt>
                <c:pt idx="8">
                  <c:v>146</c:v>
                </c:pt>
                <c:pt idx="9">
                  <c:v>142</c:v>
                </c:pt>
                <c:pt idx="10">
                  <c:v>120</c:v>
                </c:pt>
                <c:pt idx="11">
                  <c:v>163.5</c:v>
                </c:pt>
                <c:pt idx="12">
                  <c:v>165.5</c:v>
                </c:pt>
                <c:pt idx="13">
                  <c:v>180</c:v>
                </c:pt>
                <c:pt idx="14">
                  <c:v>185</c:v>
                </c:pt>
                <c:pt idx="15">
                  <c:v>185.5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971072"/>
        <c:axId val="83990784"/>
      </c:barChart>
      <c:catAx>
        <c:axId val="8397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9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90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7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714</c:v>
                </c:pt>
                <c:pt idx="4">
                  <c:v>717</c:v>
                </c:pt>
                <c:pt idx="5">
                  <c:v>686</c:v>
                </c:pt>
                <c:pt idx="6">
                  <c:v>657</c:v>
                </c:pt>
                <c:pt idx="7">
                  <c:v>656</c:v>
                </c:pt>
                <c:pt idx="8">
                  <c:v>667</c:v>
                </c:pt>
                <c:pt idx="9">
                  <c:v>705.5</c:v>
                </c:pt>
                <c:pt idx="13">
                  <c:v>728</c:v>
                </c:pt>
                <c:pt idx="14">
                  <c:v>753.5</c:v>
                </c:pt>
                <c:pt idx="15">
                  <c:v>732.5</c:v>
                </c:pt>
                <c:pt idx="16">
                  <c:v>703</c:v>
                </c:pt>
                <c:pt idx="17">
                  <c:v>661.5</c:v>
                </c:pt>
                <c:pt idx="18">
                  <c:v>622.5</c:v>
                </c:pt>
                <c:pt idx="19">
                  <c:v>579.5</c:v>
                </c:pt>
                <c:pt idx="20">
                  <c:v>522.5</c:v>
                </c:pt>
                <c:pt idx="21">
                  <c:v>529</c:v>
                </c:pt>
                <c:pt idx="22">
                  <c:v>542</c:v>
                </c:pt>
                <c:pt idx="23">
                  <c:v>577.5</c:v>
                </c:pt>
                <c:pt idx="24">
                  <c:v>645</c:v>
                </c:pt>
                <c:pt idx="25">
                  <c:v>662.5</c:v>
                </c:pt>
                <c:pt idx="29">
                  <c:v>674</c:v>
                </c:pt>
                <c:pt idx="30">
                  <c:v>524.5</c:v>
                </c:pt>
                <c:pt idx="31">
                  <c:v>357</c:v>
                </c:pt>
                <c:pt idx="32">
                  <c:v>176.5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19</c:v>
                </c:pt>
                <c:pt idx="4">
                  <c:v>16</c:v>
                </c:pt>
                <c:pt idx="5">
                  <c:v>13.5</c:v>
                </c:pt>
                <c:pt idx="6">
                  <c:v>12.5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3">
                  <c:v>16</c:v>
                </c:pt>
                <c:pt idx="14">
                  <c:v>25.5</c:v>
                </c:pt>
                <c:pt idx="15">
                  <c:v>34.5</c:v>
                </c:pt>
                <c:pt idx="16">
                  <c:v>30.5</c:v>
                </c:pt>
                <c:pt idx="17">
                  <c:v>27</c:v>
                </c:pt>
                <c:pt idx="18">
                  <c:v>15</c:v>
                </c:pt>
                <c:pt idx="19">
                  <c:v>7</c:v>
                </c:pt>
                <c:pt idx="20">
                  <c:v>6</c:v>
                </c:pt>
                <c:pt idx="21">
                  <c:v>3</c:v>
                </c:pt>
                <c:pt idx="22">
                  <c:v>5</c:v>
                </c:pt>
                <c:pt idx="23">
                  <c:v>3.5</c:v>
                </c:pt>
                <c:pt idx="24">
                  <c:v>3.5</c:v>
                </c:pt>
                <c:pt idx="25">
                  <c:v>9</c:v>
                </c:pt>
                <c:pt idx="29">
                  <c:v>17.5</c:v>
                </c:pt>
                <c:pt idx="30">
                  <c:v>15.5</c:v>
                </c:pt>
                <c:pt idx="31">
                  <c:v>8.5</c:v>
                </c:pt>
                <c:pt idx="32">
                  <c:v>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39</c:v>
                </c:pt>
                <c:pt idx="4">
                  <c:v>48.5</c:v>
                </c:pt>
                <c:pt idx="5">
                  <c:v>52.5</c:v>
                </c:pt>
                <c:pt idx="6">
                  <c:v>52</c:v>
                </c:pt>
                <c:pt idx="7">
                  <c:v>54</c:v>
                </c:pt>
                <c:pt idx="8">
                  <c:v>47.5</c:v>
                </c:pt>
                <c:pt idx="9">
                  <c:v>46</c:v>
                </c:pt>
                <c:pt idx="13">
                  <c:v>45.5</c:v>
                </c:pt>
                <c:pt idx="14">
                  <c:v>43.5</c:v>
                </c:pt>
                <c:pt idx="15">
                  <c:v>46.5</c:v>
                </c:pt>
                <c:pt idx="16">
                  <c:v>46.5</c:v>
                </c:pt>
                <c:pt idx="17">
                  <c:v>46.5</c:v>
                </c:pt>
                <c:pt idx="18">
                  <c:v>47</c:v>
                </c:pt>
                <c:pt idx="19">
                  <c:v>41</c:v>
                </c:pt>
                <c:pt idx="20">
                  <c:v>37</c:v>
                </c:pt>
                <c:pt idx="21">
                  <c:v>39.5</c:v>
                </c:pt>
                <c:pt idx="22">
                  <c:v>44</c:v>
                </c:pt>
                <c:pt idx="23">
                  <c:v>48</c:v>
                </c:pt>
                <c:pt idx="24">
                  <c:v>45.5</c:v>
                </c:pt>
                <c:pt idx="25">
                  <c:v>44.5</c:v>
                </c:pt>
                <c:pt idx="29">
                  <c:v>45.5</c:v>
                </c:pt>
                <c:pt idx="30">
                  <c:v>37</c:v>
                </c:pt>
                <c:pt idx="31">
                  <c:v>24.5</c:v>
                </c:pt>
                <c:pt idx="32">
                  <c:v>10.5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772</c:v>
                </c:pt>
                <c:pt idx="4">
                  <c:v>781.5</c:v>
                </c:pt>
                <c:pt idx="5">
                  <c:v>752</c:v>
                </c:pt>
                <c:pt idx="6">
                  <c:v>721.5</c:v>
                </c:pt>
                <c:pt idx="7">
                  <c:v>719</c:v>
                </c:pt>
                <c:pt idx="8">
                  <c:v>725.5</c:v>
                </c:pt>
                <c:pt idx="9">
                  <c:v>760.5</c:v>
                </c:pt>
                <c:pt idx="13">
                  <c:v>789.5</c:v>
                </c:pt>
                <c:pt idx="14">
                  <c:v>822.5</c:v>
                </c:pt>
                <c:pt idx="15">
                  <c:v>813.5</c:v>
                </c:pt>
                <c:pt idx="16">
                  <c:v>780</c:v>
                </c:pt>
                <c:pt idx="17">
                  <c:v>735</c:v>
                </c:pt>
                <c:pt idx="18">
                  <c:v>684.5</c:v>
                </c:pt>
                <c:pt idx="19">
                  <c:v>627.5</c:v>
                </c:pt>
                <c:pt idx="20">
                  <c:v>565.5</c:v>
                </c:pt>
                <c:pt idx="21">
                  <c:v>571.5</c:v>
                </c:pt>
                <c:pt idx="22">
                  <c:v>591</c:v>
                </c:pt>
                <c:pt idx="23">
                  <c:v>629</c:v>
                </c:pt>
                <c:pt idx="24">
                  <c:v>694</c:v>
                </c:pt>
                <c:pt idx="25">
                  <c:v>716</c:v>
                </c:pt>
                <c:pt idx="29">
                  <c:v>737</c:v>
                </c:pt>
                <c:pt idx="30">
                  <c:v>577</c:v>
                </c:pt>
                <c:pt idx="31">
                  <c:v>390</c:v>
                </c:pt>
                <c:pt idx="32">
                  <c:v>193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013888"/>
        <c:axId val="73019776"/>
      </c:lineChart>
      <c:catAx>
        <c:axId val="730138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01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0197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0138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149.5</c:v>
                </c:pt>
                <c:pt idx="1">
                  <c:v>167.5</c:v>
                </c:pt>
                <c:pt idx="2">
                  <c:v>180.5</c:v>
                </c:pt>
                <c:pt idx="3">
                  <c:v>176.5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624384"/>
        <c:axId val="74652288"/>
      </c:barChart>
      <c:catAx>
        <c:axId val="7462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65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652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62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150</c:v>
                </c:pt>
                <c:pt idx="1">
                  <c:v>197</c:v>
                </c:pt>
                <c:pt idx="2">
                  <c:v>196</c:v>
                </c:pt>
                <c:pt idx="3">
                  <c:v>185</c:v>
                </c:pt>
                <c:pt idx="4">
                  <c:v>175.5</c:v>
                </c:pt>
                <c:pt idx="5">
                  <c:v>176</c:v>
                </c:pt>
                <c:pt idx="6">
                  <c:v>166.5</c:v>
                </c:pt>
                <c:pt idx="7">
                  <c:v>143.5</c:v>
                </c:pt>
                <c:pt idx="8">
                  <c:v>136.5</c:v>
                </c:pt>
                <c:pt idx="9">
                  <c:v>133</c:v>
                </c:pt>
                <c:pt idx="10">
                  <c:v>109.5</c:v>
                </c:pt>
                <c:pt idx="11">
                  <c:v>150</c:v>
                </c:pt>
                <c:pt idx="12">
                  <c:v>149.5</c:v>
                </c:pt>
                <c:pt idx="13">
                  <c:v>168.5</c:v>
                </c:pt>
                <c:pt idx="14">
                  <c:v>177</c:v>
                </c:pt>
                <c:pt idx="15">
                  <c:v>167.5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680192"/>
        <c:axId val="74724480"/>
      </c:barChart>
      <c:catAx>
        <c:axId val="74680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72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724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680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</c:v>
                </c:pt>
                <c:pt idx="1">
                  <c:v>5.5</c:v>
                </c:pt>
                <c:pt idx="2">
                  <c:v>3</c:v>
                </c:pt>
                <c:pt idx="3">
                  <c:v>7.5</c:v>
                </c:pt>
                <c:pt idx="4">
                  <c:v>0</c:v>
                </c:pt>
                <c:pt idx="5">
                  <c:v>3</c:v>
                </c:pt>
                <c:pt idx="6">
                  <c:v>2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604352"/>
        <c:axId val="75607424"/>
      </c:barChart>
      <c:catAx>
        <c:axId val="7560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0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07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04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</c:v>
                </c:pt>
                <c:pt idx="1">
                  <c:v>7</c:v>
                </c:pt>
                <c:pt idx="2">
                  <c:v>2.5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015168"/>
        <c:axId val="81018240"/>
      </c:barChart>
      <c:catAx>
        <c:axId val="8101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01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018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01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</c:v>
                </c:pt>
                <c:pt idx="1">
                  <c:v>1.5</c:v>
                </c:pt>
                <c:pt idx="2">
                  <c:v>5</c:v>
                </c:pt>
                <c:pt idx="3">
                  <c:v>6.5</c:v>
                </c:pt>
                <c:pt idx="4">
                  <c:v>12.5</c:v>
                </c:pt>
                <c:pt idx="5">
                  <c:v>10.5</c:v>
                </c:pt>
                <c:pt idx="6">
                  <c:v>1</c:v>
                </c:pt>
                <c:pt idx="7">
                  <c:v>3</c:v>
                </c:pt>
                <c:pt idx="8">
                  <c:v>0.5</c:v>
                </c:pt>
                <c:pt idx="9">
                  <c:v>2.5</c:v>
                </c:pt>
                <c:pt idx="10">
                  <c:v>0</c:v>
                </c:pt>
                <c:pt idx="11">
                  <c:v>0</c:v>
                </c:pt>
                <c:pt idx="12">
                  <c:v>2.5</c:v>
                </c:pt>
                <c:pt idx="13">
                  <c:v>1</c:v>
                </c:pt>
                <c:pt idx="14">
                  <c:v>0</c:v>
                </c:pt>
                <c:pt idx="15">
                  <c:v>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050624"/>
        <c:axId val="81336576"/>
      </c:barChart>
      <c:catAx>
        <c:axId val="8105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33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336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05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7.5</c:v>
                </c:pt>
                <c:pt idx="1">
                  <c:v>11</c:v>
                </c:pt>
                <c:pt idx="2">
                  <c:v>9.5</c:v>
                </c:pt>
                <c:pt idx="3">
                  <c:v>11</c:v>
                </c:pt>
                <c:pt idx="4">
                  <c:v>17</c:v>
                </c:pt>
                <c:pt idx="5">
                  <c:v>15</c:v>
                </c:pt>
                <c:pt idx="6">
                  <c:v>9</c:v>
                </c:pt>
                <c:pt idx="7">
                  <c:v>13</c:v>
                </c:pt>
                <c:pt idx="8">
                  <c:v>10.5</c:v>
                </c:pt>
                <c:pt idx="9">
                  <c:v>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120640"/>
        <c:axId val="81246848"/>
      </c:barChart>
      <c:catAx>
        <c:axId val="8112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4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246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12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8.5</c:v>
                </c:pt>
                <c:pt idx="1">
                  <c:v>12.5</c:v>
                </c:pt>
                <c:pt idx="2">
                  <c:v>14</c:v>
                </c:pt>
                <c:pt idx="3">
                  <c:v>10.5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262464"/>
        <c:axId val="81421440"/>
      </c:barChart>
      <c:catAx>
        <c:axId val="8126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42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421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6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10.5</c:v>
                </c:pt>
                <c:pt idx="1">
                  <c:v>9.5</c:v>
                </c:pt>
                <c:pt idx="2">
                  <c:v>14.5</c:v>
                </c:pt>
                <c:pt idx="3">
                  <c:v>11</c:v>
                </c:pt>
                <c:pt idx="4">
                  <c:v>8.5</c:v>
                </c:pt>
                <c:pt idx="5">
                  <c:v>12.5</c:v>
                </c:pt>
                <c:pt idx="6">
                  <c:v>14.5</c:v>
                </c:pt>
                <c:pt idx="7">
                  <c:v>11</c:v>
                </c:pt>
                <c:pt idx="8">
                  <c:v>9</c:v>
                </c:pt>
                <c:pt idx="9">
                  <c:v>6.5</c:v>
                </c:pt>
                <c:pt idx="10">
                  <c:v>10.5</c:v>
                </c:pt>
                <c:pt idx="11">
                  <c:v>13.5</c:v>
                </c:pt>
                <c:pt idx="12">
                  <c:v>13.5</c:v>
                </c:pt>
                <c:pt idx="13">
                  <c:v>10.5</c:v>
                </c:pt>
                <c:pt idx="14">
                  <c:v>8</c:v>
                </c:pt>
                <c:pt idx="15">
                  <c:v>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513920"/>
        <c:axId val="82516992"/>
      </c:barChart>
      <c:catAx>
        <c:axId val="8251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51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516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513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7" sqref="S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">
        <v>60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">
        <v>149</v>
      </c>
      <c r="E5" s="165"/>
      <c r="F5" s="165"/>
      <c r="G5" s="165"/>
      <c r="H5" s="165"/>
      <c r="I5" s="160" t="s">
        <v>53</v>
      </c>
      <c r="J5" s="160"/>
      <c r="K5" s="160"/>
      <c r="L5" s="166">
        <v>7766</v>
      </c>
      <c r="M5" s="166"/>
      <c r="N5" s="166"/>
      <c r="O5" s="12"/>
      <c r="P5" s="160" t="s">
        <v>57</v>
      </c>
      <c r="Q5" s="160"/>
      <c r="R5" s="160"/>
      <c r="S5" s="164" t="s">
        <v>148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150</v>
      </c>
      <c r="E6" s="162"/>
      <c r="F6" s="162"/>
      <c r="G6" s="162"/>
      <c r="H6" s="162"/>
      <c r="I6" s="160" t="s">
        <v>59</v>
      </c>
      <c r="J6" s="160"/>
      <c r="K6" s="160"/>
      <c r="L6" s="173">
        <v>1</v>
      </c>
      <c r="M6" s="173"/>
      <c r="N6" s="173"/>
      <c r="O6" s="42"/>
      <c r="P6" s="160" t="s">
        <v>58</v>
      </c>
      <c r="Q6" s="160"/>
      <c r="R6" s="160"/>
      <c r="S6" s="174">
        <v>44055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30</v>
      </c>
      <c r="C10" s="46">
        <v>72</v>
      </c>
      <c r="D10" s="46">
        <v>30</v>
      </c>
      <c r="E10" s="46">
        <v>2</v>
      </c>
      <c r="F10" s="6">
        <f t="shared" ref="F10:F22" si="0">B10*0.5+C10*1+D10*2+E10*2.5</f>
        <v>152</v>
      </c>
      <c r="G10" s="2"/>
      <c r="H10" s="19" t="s">
        <v>4</v>
      </c>
      <c r="I10" s="46">
        <v>35</v>
      </c>
      <c r="J10" s="46">
        <v>112</v>
      </c>
      <c r="K10" s="46">
        <v>24</v>
      </c>
      <c r="L10" s="46">
        <v>3</v>
      </c>
      <c r="M10" s="6">
        <f t="shared" ref="M10:M22" si="1">I10*0.5+J10*1+K10*2+L10*2.5</f>
        <v>185</v>
      </c>
      <c r="N10" s="9">
        <f>F20+F21+F22+M10</f>
        <v>728</v>
      </c>
      <c r="O10" s="19" t="s">
        <v>43</v>
      </c>
      <c r="P10" s="46">
        <v>25</v>
      </c>
      <c r="Q10" s="46">
        <v>90</v>
      </c>
      <c r="R10" s="46">
        <v>21</v>
      </c>
      <c r="S10" s="46">
        <v>2</v>
      </c>
      <c r="T10" s="6">
        <f t="shared" ref="T10:T21" si="2">P10*0.5+Q10*1+R10*2+S10*2.5</f>
        <v>149.5</v>
      </c>
      <c r="U10" s="10"/>
      <c r="AB10" s="1"/>
    </row>
    <row r="11" spans="1:28" ht="24" customHeight="1" x14ac:dyDescent="0.2">
      <c r="A11" s="18" t="s">
        <v>14</v>
      </c>
      <c r="B11" s="46">
        <v>41</v>
      </c>
      <c r="C11" s="46">
        <v>94</v>
      </c>
      <c r="D11" s="46">
        <v>35</v>
      </c>
      <c r="E11" s="46">
        <v>4</v>
      </c>
      <c r="F11" s="6">
        <f t="shared" si="0"/>
        <v>194.5</v>
      </c>
      <c r="G11" s="2"/>
      <c r="H11" s="19" t="s">
        <v>5</v>
      </c>
      <c r="I11" s="46">
        <v>41</v>
      </c>
      <c r="J11" s="46">
        <v>101</v>
      </c>
      <c r="K11" s="46">
        <v>22</v>
      </c>
      <c r="L11" s="46">
        <v>4</v>
      </c>
      <c r="M11" s="6">
        <f t="shared" si="1"/>
        <v>175.5</v>
      </c>
      <c r="N11" s="9">
        <f>F21+F22+M10+M11</f>
        <v>753.5</v>
      </c>
      <c r="O11" s="19" t="s">
        <v>44</v>
      </c>
      <c r="P11" s="46">
        <v>22</v>
      </c>
      <c r="Q11" s="46">
        <v>101</v>
      </c>
      <c r="R11" s="46">
        <v>24</v>
      </c>
      <c r="S11" s="46">
        <v>3</v>
      </c>
      <c r="T11" s="6">
        <f t="shared" si="2"/>
        <v>167.5</v>
      </c>
      <c r="U11" s="2"/>
      <c r="AB11" s="1"/>
    </row>
    <row r="12" spans="1:28" ht="24" customHeight="1" x14ac:dyDescent="0.2">
      <c r="A12" s="18" t="s">
        <v>17</v>
      </c>
      <c r="B12" s="46">
        <v>23</v>
      </c>
      <c r="C12" s="46">
        <v>120</v>
      </c>
      <c r="D12" s="46">
        <v>34</v>
      </c>
      <c r="E12" s="46">
        <v>1</v>
      </c>
      <c r="F12" s="6">
        <f t="shared" si="0"/>
        <v>202</v>
      </c>
      <c r="G12" s="2"/>
      <c r="H12" s="19" t="s">
        <v>6</v>
      </c>
      <c r="I12" s="46">
        <v>50</v>
      </c>
      <c r="J12" s="46">
        <v>109</v>
      </c>
      <c r="K12" s="46">
        <v>21</v>
      </c>
      <c r="L12" s="46">
        <v>0</v>
      </c>
      <c r="M12" s="6">
        <f t="shared" si="1"/>
        <v>176</v>
      </c>
      <c r="N12" s="2">
        <f>F22+M10+M11+M12</f>
        <v>732.5</v>
      </c>
      <c r="O12" s="19" t="s">
        <v>32</v>
      </c>
      <c r="P12" s="46">
        <v>33</v>
      </c>
      <c r="Q12" s="46">
        <v>108</v>
      </c>
      <c r="R12" s="46">
        <v>23</v>
      </c>
      <c r="S12" s="46">
        <v>4</v>
      </c>
      <c r="T12" s="6">
        <f t="shared" si="2"/>
        <v>180.5</v>
      </c>
      <c r="U12" s="2"/>
      <c r="AB12" s="1"/>
    </row>
    <row r="13" spans="1:28" ht="24" customHeight="1" x14ac:dyDescent="0.2">
      <c r="A13" s="18" t="s">
        <v>19</v>
      </c>
      <c r="B13" s="46">
        <v>27</v>
      </c>
      <c r="C13" s="46">
        <v>89</v>
      </c>
      <c r="D13" s="46">
        <v>29</v>
      </c>
      <c r="E13" s="46">
        <v>2</v>
      </c>
      <c r="F13" s="6">
        <f t="shared" si="0"/>
        <v>165.5</v>
      </c>
      <c r="G13" s="2">
        <f t="shared" ref="G13:G19" si="3">F10+F11+F12+F13</f>
        <v>714</v>
      </c>
      <c r="H13" s="19" t="s">
        <v>7</v>
      </c>
      <c r="I13" s="46">
        <v>37</v>
      </c>
      <c r="J13" s="46">
        <v>90</v>
      </c>
      <c r="K13" s="46">
        <v>19</v>
      </c>
      <c r="L13" s="46">
        <v>8</v>
      </c>
      <c r="M13" s="6">
        <f t="shared" si="1"/>
        <v>166.5</v>
      </c>
      <c r="N13" s="2">
        <f t="shared" ref="N13:N18" si="4">M10+M11+M12+M13</f>
        <v>703</v>
      </c>
      <c r="O13" s="19" t="s">
        <v>33</v>
      </c>
      <c r="P13" s="46">
        <v>24</v>
      </c>
      <c r="Q13" s="46">
        <v>111</v>
      </c>
      <c r="R13" s="46">
        <v>23</v>
      </c>
      <c r="S13" s="46">
        <v>3</v>
      </c>
      <c r="T13" s="6">
        <f t="shared" si="2"/>
        <v>176.5</v>
      </c>
      <c r="U13" s="2">
        <f t="shared" ref="U13:U21" si="5">T10+T11+T12+T13</f>
        <v>674</v>
      </c>
      <c r="AB13" s="81">
        <v>212.5</v>
      </c>
    </row>
    <row r="14" spans="1:28" ht="24" customHeight="1" x14ac:dyDescent="0.2">
      <c r="A14" s="18" t="s">
        <v>21</v>
      </c>
      <c r="B14" s="46">
        <v>17</v>
      </c>
      <c r="C14" s="46">
        <v>77</v>
      </c>
      <c r="D14" s="46">
        <v>26</v>
      </c>
      <c r="E14" s="46">
        <v>7</v>
      </c>
      <c r="F14" s="6">
        <f t="shared" si="0"/>
        <v>155</v>
      </c>
      <c r="G14" s="2">
        <f t="shared" si="3"/>
        <v>717</v>
      </c>
      <c r="H14" s="19" t="s">
        <v>9</v>
      </c>
      <c r="I14" s="46">
        <v>25</v>
      </c>
      <c r="J14" s="46">
        <v>79</v>
      </c>
      <c r="K14" s="46">
        <v>21</v>
      </c>
      <c r="L14" s="46">
        <v>4</v>
      </c>
      <c r="M14" s="6">
        <f t="shared" si="1"/>
        <v>143.5</v>
      </c>
      <c r="N14" s="2">
        <f t="shared" si="4"/>
        <v>661.5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524.5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104</v>
      </c>
      <c r="D15" s="46">
        <v>23</v>
      </c>
      <c r="E15" s="46">
        <v>4</v>
      </c>
      <c r="F15" s="6">
        <f t="shared" si="0"/>
        <v>163.5</v>
      </c>
      <c r="G15" s="2">
        <f t="shared" si="3"/>
        <v>686</v>
      </c>
      <c r="H15" s="19" t="s">
        <v>12</v>
      </c>
      <c r="I15" s="46">
        <v>23</v>
      </c>
      <c r="J15" s="46">
        <v>75</v>
      </c>
      <c r="K15" s="46">
        <v>20</v>
      </c>
      <c r="L15" s="46">
        <v>4</v>
      </c>
      <c r="M15" s="6">
        <f t="shared" si="1"/>
        <v>136.5</v>
      </c>
      <c r="N15" s="2">
        <f t="shared" si="4"/>
        <v>622.5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357</v>
      </c>
      <c r="AB15" s="81">
        <v>233.5</v>
      </c>
    </row>
    <row r="16" spans="1:28" ht="24" customHeight="1" x14ac:dyDescent="0.2">
      <c r="A16" s="18" t="s">
        <v>39</v>
      </c>
      <c r="B16" s="46">
        <v>32</v>
      </c>
      <c r="C16" s="46">
        <v>99</v>
      </c>
      <c r="D16" s="46">
        <v>24</v>
      </c>
      <c r="E16" s="46">
        <v>4</v>
      </c>
      <c r="F16" s="6">
        <f t="shared" si="0"/>
        <v>173</v>
      </c>
      <c r="G16" s="2">
        <f t="shared" si="3"/>
        <v>657</v>
      </c>
      <c r="H16" s="19" t="s">
        <v>15</v>
      </c>
      <c r="I16" s="46">
        <v>26</v>
      </c>
      <c r="J16" s="46">
        <v>77</v>
      </c>
      <c r="K16" s="46">
        <v>19</v>
      </c>
      <c r="L16" s="46">
        <v>2</v>
      </c>
      <c r="M16" s="6">
        <f t="shared" si="1"/>
        <v>133</v>
      </c>
      <c r="N16" s="2">
        <f t="shared" si="4"/>
        <v>579.5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176.5</v>
      </c>
      <c r="AB16" s="81">
        <v>234</v>
      </c>
    </row>
    <row r="17" spans="1:28" ht="24" customHeight="1" x14ac:dyDescent="0.2">
      <c r="A17" s="18" t="s">
        <v>40</v>
      </c>
      <c r="B17" s="46">
        <v>27</v>
      </c>
      <c r="C17" s="46">
        <v>101</v>
      </c>
      <c r="D17" s="46">
        <v>25</v>
      </c>
      <c r="E17" s="46">
        <v>0</v>
      </c>
      <c r="F17" s="6">
        <f t="shared" si="0"/>
        <v>164.5</v>
      </c>
      <c r="G17" s="2">
        <f t="shared" si="3"/>
        <v>656</v>
      </c>
      <c r="H17" s="19" t="s">
        <v>18</v>
      </c>
      <c r="I17" s="46">
        <v>21</v>
      </c>
      <c r="J17" s="46">
        <v>62</v>
      </c>
      <c r="K17" s="46">
        <v>16</v>
      </c>
      <c r="L17" s="46">
        <v>2</v>
      </c>
      <c r="M17" s="6">
        <f t="shared" si="1"/>
        <v>109.5</v>
      </c>
      <c r="N17" s="2">
        <f t="shared" si="4"/>
        <v>522.5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16</v>
      </c>
      <c r="C18" s="46">
        <v>107</v>
      </c>
      <c r="D18" s="46">
        <v>23</v>
      </c>
      <c r="E18" s="46">
        <v>2</v>
      </c>
      <c r="F18" s="6">
        <f t="shared" si="0"/>
        <v>166</v>
      </c>
      <c r="G18" s="2">
        <f t="shared" si="3"/>
        <v>667</v>
      </c>
      <c r="H18" s="19" t="s">
        <v>20</v>
      </c>
      <c r="I18" s="46">
        <v>30</v>
      </c>
      <c r="J18" s="46">
        <v>77</v>
      </c>
      <c r="K18" s="46">
        <v>24</v>
      </c>
      <c r="L18" s="46">
        <v>4</v>
      </c>
      <c r="M18" s="6">
        <f t="shared" si="1"/>
        <v>150</v>
      </c>
      <c r="N18" s="2">
        <f t="shared" si="4"/>
        <v>529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36</v>
      </c>
      <c r="C19" s="47">
        <v>120</v>
      </c>
      <c r="D19" s="47">
        <v>22</v>
      </c>
      <c r="E19" s="47">
        <v>8</v>
      </c>
      <c r="F19" s="7">
        <f t="shared" si="0"/>
        <v>202</v>
      </c>
      <c r="G19" s="3">
        <f t="shared" si="3"/>
        <v>705.5</v>
      </c>
      <c r="H19" s="20" t="s">
        <v>22</v>
      </c>
      <c r="I19" s="45">
        <v>32</v>
      </c>
      <c r="J19" s="45">
        <v>91</v>
      </c>
      <c r="K19" s="45">
        <v>20</v>
      </c>
      <c r="L19" s="45">
        <v>1</v>
      </c>
      <c r="M19" s="6">
        <f t="shared" si="1"/>
        <v>149.5</v>
      </c>
      <c r="N19" s="2">
        <f>M16+M17+M18+M19</f>
        <v>542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16</v>
      </c>
      <c r="C20" s="45">
        <v>111</v>
      </c>
      <c r="D20" s="45">
        <v>13</v>
      </c>
      <c r="E20" s="45">
        <v>2</v>
      </c>
      <c r="F20" s="8">
        <f t="shared" si="0"/>
        <v>150</v>
      </c>
      <c r="G20" s="35"/>
      <c r="H20" s="19" t="s">
        <v>24</v>
      </c>
      <c r="I20" s="46">
        <v>46</v>
      </c>
      <c r="J20" s="46">
        <v>94</v>
      </c>
      <c r="K20" s="46">
        <v>22</v>
      </c>
      <c r="L20" s="46">
        <v>3</v>
      </c>
      <c r="M20" s="8">
        <f t="shared" si="1"/>
        <v>168.5</v>
      </c>
      <c r="N20" s="2">
        <f>M17+M18+M19+M20</f>
        <v>577.5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30</v>
      </c>
      <c r="C21" s="46">
        <v>100</v>
      </c>
      <c r="D21" s="46">
        <v>36</v>
      </c>
      <c r="E21" s="46">
        <v>4</v>
      </c>
      <c r="F21" s="6">
        <f t="shared" si="0"/>
        <v>197</v>
      </c>
      <c r="G21" s="36"/>
      <c r="H21" s="20" t="s">
        <v>25</v>
      </c>
      <c r="I21" s="46">
        <v>44</v>
      </c>
      <c r="J21" s="46">
        <v>104</v>
      </c>
      <c r="K21" s="46">
        <v>23</v>
      </c>
      <c r="L21" s="46">
        <v>2</v>
      </c>
      <c r="M21" s="6">
        <f t="shared" si="1"/>
        <v>177</v>
      </c>
      <c r="N21" s="2">
        <f>M18+M19+M20+M21</f>
        <v>645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46</v>
      </c>
      <c r="C22" s="46">
        <v>109</v>
      </c>
      <c r="D22" s="46">
        <v>22</v>
      </c>
      <c r="E22" s="46">
        <v>8</v>
      </c>
      <c r="F22" s="6">
        <f t="shared" si="0"/>
        <v>196</v>
      </c>
      <c r="G22" s="2"/>
      <c r="H22" s="21" t="s">
        <v>26</v>
      </c>
      <c r="I22" s="47">
        <v>34</v>
      </c>
      <c r="J22" s="47">
        <v>93</v>
      </c>
      <c r="K22" s="47">
        <v>20</v>
      </c>
      <c r="L22" s="47">
        <v>7</v>
      </c>
      <c r="M22" s="6">
        <f t="shared" si="1"/>
        <v>167.5</v>
      </c>
      <c r="N22" s="3">
        <f>M19+M20+M21+M22</f>
        <v>662.5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717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753.5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674</v>
      </c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64</v>
      </c>
      <c r="G24" s="88"/>
      <c r="H24" s="177"/>
      <c r="I24" s="178"/>
      <c r="J24" s="82" t="s">
        <v>71</v>
      </c>
      <c r="K24" s="86"/>
      <c r="L24" s="86"/>
      <c r="M24" s="87" t="s">
        <v>62</v>
      </c>
      <c r="N24" s="88"/>
      <c r="O24" s="177"/>
      <c r="P24" s="178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'G-2'!D5:H5</f>
        <v>CL 77 - CR 66</v>
      </c>
      <c r="E5" s="204"/>
      <c r="F5" s="204"/>
      <c r="G5" s="204"/>
      <c r="H5" s="204"/>
      <c r="I5" s="201" t="s">
        <v>53</v>
      </c>
      <c r="J5" s="201"/>
      <c r="K5" s="201"/>
      <c r="L5" s="166">
        <f>'G-2'!L5:N5</f>
        <v>7766</v>
      </c>
      <c r="M5" s="166"/>
      <c r="N5" s="166"/>
      <c r="O5" s="50"/>
      <c r="P5" s="201" t="s">
        <v>57</v>
      </c>
      <c r="Q5" s="201"/>
      <c r="R5" s="201"/>
      <c r="S5" s="166" t="s">
        <v>133</v>
      </c>
      <c r="T5" s="166"/>
      <c r="U5" s="166"/>
    </row>
    <row r="6" spans="1:28" ht="12.75" customHeight="1" x14ac:dyDescent="0.2">
      <c r="A6" s="201" t="s">
        <v>55</v>
      </c>
      <c r="B6" s="201"/>
      <c r="C6" s="201"/>
      <c r="D6" s="202" t="s">
        <v>152</v>
      </c>
      <c r="E6" s="202"/>
      <c r="F6" s="202"/>
      <c r="G6" s="202"/>
      <c r="H6" s="202"/>
      <c r="I6" s="201" t="s">
        <v>59</v>
      </c>
      <c r="J6" s="201"/>
      <c r="K6" s="201"/>
      <c r="L6" s="211">
        <v>1</v>
      </c>
      <c r="M6" s="211"/>
      <c r="N6" s="211"/>
      <c r="O6" s="54"/>
      <c r="P6" s="201" t="s">
        <v>58</v>
      </c>
      <c r="Q6" s="201"/>
      <c r="R6" s="201"/>
      <c r="S6" s="205">
        <f>'G-2'!S6:U6</f>
        <v>44055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0</v>
      </c>
      <c r="C10" s="61">
        <v>3</v>
      </c>
      <c r="D10" s="61">
        <v>0</v>
      </c>
      <c r="E10" s="61">
        <v>0</v>
      </c>
      <c r="F10" s="62">
        <f t="shared" ref="F10:F22" si="0">B10*0.5+C10*1+D10*2+E10*2.5</f>
        <v>3</v>
      </c>
      <c r="G10" s="63"/>
      <c r="H10" s="64" t="s">
        <v>4</v>
      </c>
      <c r="I10" s="46">
        <v>1</v>
      </c>
      <c r="J10" s="46">
        <v>6</v>
      </c>
      <c r="K10" s="46">
        <v>0</v>
      </c>
      <c r="L10" s="46">
        <v>0</v>
      </c>
      <c r="M10" s="62">
        <f t="shared" ref="M10:M22" si="1">I10*0.5+J10*1+K10*2+L10*2.5</f>
        <v>6.5</v>
      </c>
      <c r="N10" s="65">
        <f>F20+F21+F22+M10</f>
        <v>16</v>
      </c>
      <c r="O10" s="64" t="s">
        <v>43</v>
      </c>
      <c r="P10" s="46">
        <v>0</v>
      </c>
      <c r="Q10" s="46">
        <v>2</v>
      </c>
      <c r="R10" s="46">
        <v>0</v>
      </c>
      <c r="S10" s="46">
        <v>0</v>
      </c>
      <c r="T10" s="62">
        <f t="shared" ref="T10:T21" si="2">P10*0.5+Q10*1+R10*2+S10*2.5</f>
        <v>2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5</v>
      </c>
      <c r="D11" s="61">
        <v>0</v>
      </c>
      <c r="E11" s="61">
        <v>0</v>
      </c>
      <c r="F11" s="62">
        <f t="shared" si="0"/>
        <v>5.5</v>
      </c>
      <c r="G11" s="63"/>
      <c r="H11" s="64" t="s">
        <v>5</v>
      </c>
      <c r="I11" s="46">
        <v>3</v>
      </c>
      <c r="J11" s="46">
        <v>11</v>
      </c>
      <c r="K11" s="46">
        <v>0</v>
      </c>
      <c r="L11" s="46">
        <v>0</v>
      </c>
      <c r="M11" s="62">
        <f t="shared" si="1"/>
        <v>12.5</v>
      </c>
      <c r="N11" s="65">
        <f>F21+F22+M10+M11</f>
        <v>25.5</v>
      </c>
      <c r="O11" s="64" t="s">
        <v>44</v>
      </c>
      <c r="P11" s="46">
        <v>2</v>
      </c>
      <c r="Q11" s="46">
        <v>6</v>
      </c>
      <c r="R11" s="46">
        <v>0</v>
      </c>
      <c r="S11" s="46">
        <v>0</v>
      </c>
      <c r="T11" s="62">
        <f t="shared" si="2"/>
        <v>7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3</v>
      </c>
      <c r="D12" s="61">
        <v>0</v>
      </c>
      <c r="E12" s="61">
        <v>0</v>
      </c>
      <c r="F12" s="62">
        <f t="shared" si="0"/>
        <v>3</v>
      </c>
      <c r="G12" s="63"/>
      <c r="H12" s="64" t="s">
        <v>6</v>
      </c>
      <c r="I12" s="46">
        <v>1</v>
      </c>
      <c r="J12" s="46">
        <v>10</v>
      </c>
      <c r="K12" s="46">
        <v>0</v>
      </c>
      <c r="L12" s="46">
        <v>0</v>
      </c>
      <c r="M12" s="62">
        <f t="shared" si="1"/>
        <v>10.5</v>
      </c>
      <c r="N12" s="63">
        <f>F22+M10+M11+M12</f>
        <v>34.5</v>
      </c>
      <c r="O12" s="64" t="s">
        <v>32</v>
      </c>
      <c r="P12" s="46">
        <v>1</v>
      </c>
      <c r="Q12" s="46">
        <v>2</v>
      </c>
      <c r="R12" s="46">
        <v>0</v>
      </c>
      <c r="S12" s="46">
        <v>0</v>
      </c>
      <c r="T12" s="62">
        <f t="shared" si="2"/>
        <v>2.5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7</v>
      </c>
      <c r="D13" s="61">
        <v>0</v>
      </c>
      <c r="E13" s="61">
        <v>0</v>
      </c>
      <c r="F13" s="62">
        <f t="shared" si="0"/>
        <v>7.5</v>
      </c>
      <c r="G13" s="63">
        <f t="shared" ref="G13:G19" si="3">F10+F11+F12+F13</f>
        <v>19</v>
      </c>
      <c r="H13" s="64" t="s">
        <v>7</v>
      </c>
      <c r="I13" s="46">
        <v>2</v>
      </c>
      <c r="J13" s="46">
        <v>0</v>
      </c>
      <c r="K13" s="46">
        <v>0</v>
      </c>
      <c r="L13" s="46">
        <v>0</v>
      </c>
      <c r="M13" s="62">
        <f t="shared" si="1"/>
        <v>1</v>
      </c>
      <c r="N13" s="63">
        <f t="shared" ref="N13:N18" si="4">M10+M11+M12+M13</f>
        <v>30.5</v>
      </c>
      <c r="O13" s="64" t="s">
        <v>33</v>
      </c>
      <c r="P13" s="46">
        <v>2</v>
      </c>
      <c r="Q13" s="46">
        <v>5</v>
      </c>
      <c r="R13" s="46">
        <v>0</v>
      </c>
      <c r="S13" s="46">
        <v>0</v>
      </c>
      <c r="T13" s="62">
        <f t="shared" si="2"/>
        <v>6</v>
      </c>
      <c r="U13" s="63">
        <f t="shared" ref="U13:U21" si="5">T10+T11+T12+T13</f>
        <v>17.5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0</v>
      </c>
      <c r="C14" s="61">
        <v>0</v>
      </c>
      <c r="D14" s="61">
        <v>0</v>
      </c>
      <c r="E14" s="61">
        <v>0</v>
      </c>
      <c r="F14" s="62">
        <f t="shared" si="0"/>
        <v>0</v>
      </c>
      <c r="G14" s="63">
        <f t="shared" si="3"/>
        <v>16</v>
      </c>
      <c r="H14" s="64" t="s">
        <v>9</v>
      </c>
      <c r="I14" s="46">
        <v>0</v>
      </c>
      <c r="J14" s="46">
        <v>3</v>
      </c>
      <c r="K14" s="46">
        <v>0</v>
      </c>
      <c r="L14" s="46">
        <v>0</v>
      </c>
      <c r="M14" s="62">
        <f t="shared" si="1"/>
        <v>3</v>
      </c>
      <c r="N14" s="63">
        <f t="shared" si="4"/>
        <v>27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15.5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0</v>
      </c>
      <c r="C15" s="61">
        <v>3</v>
      </c>
      <c r="D15" s="61">
        <v>0</v>
      </c>
      <c r="E15" s="61">
        <v>0</v>
      </c>
      <c r="F15" s="62">
        <f t="shared" si="0"/>
        <v>3</v>
      </c>
      <c r="G15" s="63">
        <f t="shared" si="3"/>
        <v>13.5</v>
      </c>
      <c r="H15" s="64" t="s">
        <v>12</v>
      </c>
      <c r="I15" s="46">
        <v>1</v>
      </c>
      <c r="J15" s="46">
        <v>0</v>
      </c>
      <c r="K15" s="46">
        <v>0</v>
      </c>
      <c r="L15" s="46">
        <v>0</v>
      </c>
      <c r="M15" s="62">
        <f t="shared" si="1"/>
        <v>0.5</v>
      </c>
      <c r="N15" s="63">
        <f t="shared" si="4"/>
        <v>15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8.5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0</v>
      </c>
      <c r="C16" s="61">
        <v>2</v>
      </c>
      <c r="D16" s="61">
        <v>0</v>
      </c>
      <c r="E16" s="61">
        <v>0</v>
      </c>
      <c r="F16" s="62">
        <f t="shared" si="0"/>
        <v>2</v>
      </c>
      <c r="G16" s="63">
        <f t="shared" si="3"/>
        <v>12.5</v>
      </c>
      <c r="H16" s="64" t="s">
        <v>15</v>
      </c>
      <c r="I16" s="46">
        <v>1</v>
      </c>
      <c r="J16" s="46">
        <v>2</v>
      </c>
      <c r="K16" s="46">
        <v>0</v>
      </c>
      <c r="L16" s="46">
        <v>0</v>
      </c>
      <c r="M16" s="62">
        <f t="shared" si="1"/>
        <v>2.5</v>
      </c>
      <c r="N16" s="63">
        <f t="shared" si="4"/>
        <v>7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6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0</v>
      </c>
      <c r="C17" s="61">
        <v>4</v>
      </c>
      <c r="D17" s="61">
        <v>0</v>
      </c>
      <c r="E17" s="61">
        <v>0</v>
      </c>
      <c r="F17" s="62">
        <f t="shared" si="0"/>
        <v>4</v>
      </c>
      <c r="G17" s="63">
        <f t="shared" si="3"/>
        <v>9</v>
      </c>
      <c r="H17" s="64" t="s">
        <v>18</v>
      </c>
      <c r="I17" s="46">
        <v>0</v>
      </c>
      <c r="J17" s="46">
        <v>0</v>
      </c>
      <c r="K17" s="46">
        <v>0</v>
      </c>
      <c r="L17" s="46">
        <v>0</v>
      </c>
      <c r="M17" s="62">
        <f t="shared" si="1"/>
        <v>0</v>
      </c>
      <c r="N17" s="63">
        <f t="shared" si="4"/>
        <v>6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0</v>
      </c>
      <c r="C18" s="61">
        <v>2</v>
      </c>
      <c r="D18" s="61">
        <v>0</v>
      </c>
      <c r="E18" s="61">
        <v>0</v>
      </c>
      <c r="F18" s="62">
        <f t="shared" si="0"/>
        <v>2</v>
      </c>
      <c r="G18" s="63">
        <f t="shared" si="3"/>
        <v>11</v>
      </c>
      <c r="H18" s="64" t="s">
        <v>20</v>
      </c>
      <c r="I18" s="46">
        <v>0</v>
      </c>
      <c r="J18" s="46">
        <v>0</v>
      </c>
      <c r="K18" s="46">
        <v>0</v>
      </c>
      <c r="L18" s="46">
        <v>0</v>
      </c>
      <c r="M18" s="62">
        <f t="shared" si="1"/>
        <v>0</v>
      </c>
      <c r="N18" s="63">
        <f t="shared" si="4"/>
        <v>3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0</v>
      </c>
      <c r="C19" s="69">
        <v>1</v>
      </c>
      <c r="D19" s="69">
        <v>0</v>
      </c>
      <c r="E19" s="69">
        <v>0</v>
      </c>
      <c r="F19" s="70">
        <f t="shared" si="0"/>
        <v>1</v>
      </c>
      <c r="G19" s="71">
        <f t="shared" si="3"/>
        <v>9</v>
      </c>
      <c r="H19" s="72" t="s">
        <v>22</v>
      </c>
      <c r="I19" s="45">
        <v>1</v>
      </c>
      <c r="J19" s="45">
        <v>2</v>
      </c>
      <c r="K19" s="45">
        <v>0</v>
      </c>
      <c r="L19" s="45">
        <v>0</v>
      </c>
      <c r="M19" s="62">
        <f t="shared" si="1"/>
        <v>2.5</v>
      </c>
      <c r="N19" s="63">
        <f>M16+M17+M18+M19</f>
        <v>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0</v>
      </c>
      <c r="C20" s="67">
        <v>3</v>
      </c>
      <c r="D20" s="67">
        <v>0</v>
      </c>
      <c r="E20" s="67">
        <v>0</v>
      </c>
      <c r="F20" s="73">
        <f t="shared" si="0"/>
        <v>3</v>
      </c>
      <c r="G20" s="74"/>
      <c r="H20" s="64" t="s">
        <v>24</v>
      </c>
      <c r="I20" s="46">
        <v>0</v>
      </c>
      <c r="J20" s="46">
        <v>1</v>
      </c>
      <c r="K20" s="46">
        <v>0</v>
      </c>
      <c r="L20" s="46">
        <v>0</v>
      </c>
      <c r="M20" s="73">
        <f t="shared" si="1"/>
        <v>1</v>
      </c>
      <c r="N20" s="63">
        <f>M17+M18+M19+M20</f>
        <v>3.5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1</v>
      </c>
      <c r="C21" s="61">
        <v>1</v>
      </c>
      <c r="D21" s="61">
        <v>0</v>
      </c>
      <c r="E21" s="61">
        <v>0</v>
      </c>
      <c r="F21" s="62">
        <f t="shared" si="0"/>
        <v>1.5</v>
      </c>
      <c r="G21" s="75"/>
      <c r="H21" s="72" t="s">
        <v>25</v>
      </c>
      <c r="I21" s="46">
        <v>0</v>
      </c>
      <c r="J21" s="46">
        <v>0</v>
      </c>
      <c r="K21" s="46">
        <v>0</v>
      </c>
      <c r="L21" s="46">
        <v>0</v>
      </c>
      <c r="M21" s="62">
        <f t="shared" si="1"/>
        <v>0</v>
      </c>
      <c r="N21" s="63">
        <f>M18+M19+M20+M21</f>
        <v>3.5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4</v>
      </c>
      <c r="D22" s="61">
        <v>0</v>
      </c>
      <c r="E22" s="61">
        <v>0</v>
      </c>
      <c r="F22" s="62">
        <f t="shared" si="0"/>
        <v>5</v>
      </c>
      <c r="G22" s="63"/>
      <c r="H22" s="68" t="s">
        <v>26</v>
      </c>
      <c r="I22" s="47">
        <v>0</v>
      </c>
      <c r="J22" s="47">
        <v>3</v>
      </c>
      <c r="K22" s="47">
        <v>0</v>
      </c>
      <c r="L22" s="47">
        <v>1</v>
      </c>
      <c r="M22" s="62">
        <f t="shared" si="1"/>
        <v>5.5</v>
      </c>
      <c r="N22" s="71">
        <f>M19+M20+M21+M22</f>
        <v>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19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34.5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71</v>
      </c>
      <c r="D24" s="86"/>
      <c r="E24" s="86"/>
      <c r="F24" s="87" t="s">
        <v>63</v>
      </c>
      <c r="G24" s="88"/>
      <c r="H24" s="193"/>
      <c r="I24" s="194"/>
      <c r="J24" s="83" t="s">
        <v>71</v>
      </c>
      <c r="K24" s="86"/>
      <c r="L24" s="86"/>
      <c r="M24" s="87" t="s">
        <v>73</v>
      </c>
      <c r="N24" s="88"/>
      <c r="O24" s="193"/>
      <c r="P24" s="194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S13" sqref="S1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3" t="s">
        <v>38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1" t="s">
        <v>54</v>
      </c>
      <c r="B4" s="161"/>
      <c r="C4" s="161"/>
      <c r="D4" s="26"/>
      <c r="E4" s="165" t="str">
        <f>'G-2'!E4:H4</f>
        <v>DE OBRA</v>
      </c>
      <c r="F4" s="165"/>
      <c r="G4" s="165"/>
      <c r="H4" s="16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65" t="str">
        <f>'G-2'!D5:H5</f>
        <v>CL 77 - CR 66</v>
      </c>
      <c r="E5" s="165"/>
      <c r="F5" s="165"/>
      <c r="G5" s="165"/>
      <c r="H5" s="165"/>
      <c r="I5" s="160" t="s">
        <v>53</v>
      </c>
      <c r="J5" s="160"/>
      <c r="K5" s="160"/>
      <c r="L5" s="166">
        <f>'G-2'!L5:N5</f>
        <v>7766</v>
      </c>
      <c r="M5" s="166"/>
      <c r="N5" s="166"/>
      <c r="O5" s="12"/>
      <c r="P5" s="160" t="s">
        <v>57</v>
      </c>
      <c r="Q5" s="160"/>
      <c r="R5" s="160"/>
      <c r="S5" s="164" t="s">
        <v>92</v>
      </c>
      <c r="T5" s="164"/>
      <c r="U5" s="164"/>
    </row>
    <row r="6" spans="1:28" ht="12.75" customHeight="1" x14ac:dyDescent="0.2">
      <c r="A6" s="160" t="s">
        <v>55</v>
      </c>
      <c r="B6" s="160"/>
      <c r="C6" s="160"/>
      <c r="D6" s="162" t="s">
        <v>151</v>
      </c>
      <c r="E6" s="162"/>
      <c r="F6" s="162"/>
      <c r="G6" s="162"/>
      <c r="H6" s="162"/>
      <c r="I6" s="160" t="s">
        <v>59</v>
      </c>
      <c r="J6" s="160"/>
      <c r="K6" s="160"/>
      <c r="L6" s="173">
        <v>1</v>
      </c>
      <c r="M6" s="173"/>
      <c r="N6" s="173"/>
      <c r="O6" s="42"/>
      <c r="P6" s="160" t="s">
        <v>58</v>
      </c>
      <c r="Q6" s="160"/>
      <c r="R6" s="160"/>
      <c r="S6" s="174">
        <f>'G-2'!S6:U6</f>
        <v>44055</v>
      </c>
      <c r="T6" s="174"/>
      <c r="U6" s="174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3</v>
      </c>
      <c r="C10" s="46">
        <v>6</v>
      </c>
      <c r="D10" s="46">
        <v>0</v>
      </c>
      <c r="E10" s="46">
        <v>0</v>
      </c>
      <c r="F10" s="62">
        <f>B10*0.5+C10*1+D10*2+E10*2.5</f>
        <v>7.5</v>
      </c>
      <c r="G10" s="2"/>
      <c r="H10" s="19" t="s">
        <v>4</v>
      </c>
      <c r="I10" s="46">
        <v>2</v>
      </c>
      <c r="J10" s="46">
        <v>10</v>
      </c>
      <c r="K10" s="46">
        <v>0</v>
      </c>
      <c r="L10" s="46">
        <v>0</v>
      </c>
      <c r="M10" s="6">
        <f>I10*0.5+J10*1+K10*2+L10*2.5</f>
        <v>11</v>
      </c>
      <c r="N10" s="9">
        <f>F20+F21+F22+M10</f>
        <v>45.5</v>
      </c>
      <c r="O10" s="19" t="s">
        <v>43</v>
      </c>
      <c r="P10" s="46">
        <v>3</v>
      </c>
      <c r="Q10" s="46">
        <v>7</v>
      </c>
      <c r="R10" s="46">
        <v>0</v>
      </c>
      <c r="S10" s="46">
        <v>0</v>
      </c>
      <c r="T10" s="6">
        <f>P10*0.5+Q10*1+R10*2+S10*2.5</f>
        <v>8.5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</v>
      </c>
      <c r="C11" s="46">
        <v>9</v>
      </c>
      <c r="D11" s="46">
        <v>0</v>
      </c>
      <c r="E11" s="46">
        <v>0</v>
      </c>
      <c r="F11" s="6">
        <f t="shared" ref="F11:F22" si="0">B11*0.5+C11*1+D11*2+E11*2.5</f>
        <v>11</v>
      </c>
      <c r="G11" s="2"/>
      <c r="H11" s="19" t="s">
        <v>5</v>
      </c>
      <c r="I11" s="46">
        <v>2</v>
      </c>
      <c r="J11" s="46">
        <v>5</v>
      </c>
      <c r="K11" s="46">
        <v>0</v>
      </c>
      <c r="L11" s="46">
        <v>1</v>
      </c>
      <c r="M11" s="6">
        <f t="shared" ref="M11:M22" si="1">I11*0.5+J11*1+K11*2+L11*2.5</f>
        <v>8.5</v>
      </c>
      <c r="N11" s="9">
        <f>F21+F22+M10+M11</f>
        <v>43.5</v>
      </c>
      <c r="O11" s="19" t="s">
        <v>44</v>
      </c>
      <c r="P11" s="46">
        <v>1</v>
      </c>
      <c r="Q11" s="46">
        <v>12</v>
      </c>
      <c r="R11" s="46">
        <v>0</v>
      </c>
      <c r="S11" s="46">
        <v>0</v>
      </c>
      <c r="T11" s="6">
        <f t="shared" ref="T11:T21" si="2">P11*0.5+Q11*1+R11*2+S11*2.5</f>
        <v>12.5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</v>
      </c>
      <c r="C12" s="46">
        <v>5</v>
      </c>
      <c r="D12" s="46">
        <v>0</v>
      </c>
      <c r="E12" s="46">
        <v>1</v>
      </c>
      <c r="F12" s="6">
        <f t="shared" si="0"/>
        <v>9.5</v>
      </c>
      <c r="G12" s="2"/>
      <c r="H12" s="19" t="s">
        <v>6</v>
      </c>
      <c r="I12" s="46">
        <v>3</v>
      </c>
      <c r="J12" s="46">
        <v>11</v>
      </c>
      <c r="K12" s="46">
        <v>0</v>
      </c>
      <c r="L12" s="46">
        <v>0</v>
      </c>
      <c r="M12" s="6">
        <f t="shared" si="1"/>
        <v>12.5</v>
      </c>
      <c r="N12" s="2">
        <f>F22+M10+M11+M12</f>
        <v>46.5</v>
      </c>
      <c r="O12" s="19" t="s">
        <v>32</v>
      </c>
      <c r="P12" s="46">
        <v>1</v>
      </c>
      <c r="Q12" s="46">
        <v>11</v>
      </c>
      <c r="R12" s="46">
        <v>0</v>
      </c>
      <c r="S12" s="46">
        <v>1</v>
      </c>
      <c r="T12" s="6">
        <f t="shared" si="2"/>
        <v>14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10</v>
      </c>
      <c r="D13" s="46">
        <v>0</v>
      </c>
      <c r="E13" s="46">
        <v>0</v>
      </c>
      <c r="F13" s="6">
        <f t="shared" si="0"/>
        <v>11</v>
      </c>
      <c r="G13" s="2">
        <f>F10+F11+F12+F13</f>
        <v>39</v>
      </c>
      <c r="H13" s="19" t="s">
        <v>7</v>
      </c>
      <c r="I13" s="46">
        <v>3</v>
      </c>
      <c r="J13" s="46">
        <v>13</v>
      </c>
      <c r="K13" s="46">
        <v>0</v>
      </c>
      <c r="L13" s="46">
        <v>0</v>
      </c>
      <c r="M13" s="6">
        <f t="shared" si="1"/>
        <v>14.5</v>
      </c>
      <c r="N13" s="2">
        <f t="shared" ref="N13:N18" si="3">M10+M11+M12+M13</f>
        <v>46.5</v>
      </c>
      <c r="O13" s="19" t="s">
        <v>33</v>
      </c>
      <c r="P13" s="46">
        <v>1</v>
      </c>
      <c r="Q13" s="46">
        <v>10</v>
      </c>
      <c r="R13" s="46">
        <v>0</v>
      </c>
      <c r="S13" s="46">
        <v>0</v>
      </c>
      <c r="T13" s="6">
        <f t="shared" si="2"/>
        <v>10.5</v>
      </c>
      <c r="U13" s="2">
        <f t="shared" ref="U13:U21" si="4">T10+T11+T12+T13</f>
        <v>45.5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6</v>
      </c>
      <c r="C14" s="46">
        <v>14</v>
      </c>
      <c r="D14" s="46">
        <v>0</v>
      </c>
      <c r="E14" s="46">
        <v>0</v>
      </c>
      <c r="F14" s="6">
        <f t="shared" si="0"/>
        <v>17</v>
      </c>
      <c r="G14" s="2">
        <f t="shared" ref="G14:G19" si="5">F11+F12+F13+F14</f>
        <v>48.5</v>
      </c>
      <c r="H14" s="19" t="s">
        <v>9</v>
      </c>
      <c r="I14" s="46">
        <v>2</v>
      </c>
      <c r="J14" s="46">
        <v>10</v>
      </c>
      <c r="K14" s="46">
        <v>0</v>
      </c>
      <c r="L14" s="46">
        <v>0</v>
      </c>
      <c r="M14" s="6">
        <f t="shared" si="1"/>
        <v>11</v>
      </c>
      <c r="N14" s="2">
        <f t="shared" si="3"/>
        <v>46.5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37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4</v>
      </c>
      <c r="C15" s="46">
        <v>13</v>
      </c>
      <c r="D15" s="46">
        <v>0</v>
      </c>
      <c r="E15" s="46">
        <v>0</v>
      </c>
      <c r="F15" s="6">
        <f t="shared" si="0"/>
        <v>15</v>
      </c>
      <c r="G15" s="2">
        <f t="shared" si="5"/>
        <v>52.5</v>
      </c>
      <c r="H15" s="19" t="s">
        <v>12</v>
      </c>
      <c r="I15" s="46">
        <v>2</v>
      </c>
      <c r="J15" s="46">
        <v>8</v>
      </c>
      <c r="K15" s="46">
        <v>0</v>
      </c>
      <c r="L15" s="46">
        <v>0</v>
      </c>
      <c r="M15" s="6">
        <f t="shared" si="1"/>
        <v>9</v>
      </c>
      <c r="N15" s="2">
        <f t="shared" si="3"/>
        <v>47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24.5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4</v>
      </c>
      <c r="C16" s="46">
        <v>7</v>
      </c>
      <c r="D16" s="46">
        <v>0</v>
      </c>
      <c r="E16" s="46">
        <v>0</v>
      </c>
      <c r="F16" s="6">
        <f t="shared" si="0"/>
        <v>9</v>
      </c>
      <c r="G16" s="2">
        <f t="shared" si="5"/>
        <v>52</v>
      </c>
      <c r="H16" s="19" t="s">
        <v>15</v>
      </c>
      <c r="I16" s="46">
        <v>1</v>
      </c>
      <c r="J16" s="46">
        <v>6</v>
      </c>
      <c r="K16" s="46">
        <v>0</v>
      </c>
      <c r="L16" s="46">
        <v>0</v>
      </c>
      <c r="M16" s="6">
        <f t="shared" si="1"/>
        <v>6.5</v>
      </c>
      <c r="N16" s="2">
        <f t="shared" si="3"/>
        <v>41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10.5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4</v>
      </c>
      <c r="C17" s="46">
        <v>11</v>
      </c>
      <c r="D17" s="46">
        <v>0</v>
      </c>
      <c r="E17" s="46">
        <v>0</v>
      </c>
      <c r="F17" s="6">
        <f t="shared" si="0"/>
        <v>13</v>
      </c>
      <c r="G17" s="2">
        <f t="shared" si="5"/>
        <v>54</v>
      </c>
      <c r="H17" s="19" t="s">
        <v>18</v>
      </c>
      <c r="I17" s="46">
        <v>3</v>
      </c>
      <c r="J17" s="46">
        <v>9</v>
      </c>
      <c r="K17" s="46">
        <v>0</v>
      </c>
      <c r="L17" s="46">
        <v>0</v>
      </c>
      <c r="M17" s="6">
        <f t="shared" si="1"/>
        <v>10.5</v>
      </c>
      <c r="N17" s="2">
        <f t="shared" si="3"/>
        <v>37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9</v>
      </c>
      <c r="D18" s="46">
        <v>0</v>
      </c>
      <c r="E18" s="46">
        <v>0</v>
      </c>
      <c r="F18" s="6">
        <f t="shared" si="0"/>
        <v>10.5</v>
      </c>
      <c r="G18" s="2">
        <f t="shared" si="5"/>
        <v>47.5</v>
      </c>
      <c r="H18" s="19" t="s">
        <v>20</v>
      </c>
      <c r="I18" s="46">
        <v>3</v>
      </c>
      <c r="J18" s="46">
        <v>12</v>
      </c>
      <c r="K18" s="46">
        <v>0</v>
      </c>
      <c r="L18" s="46">
        <v>0</v>
      </c>
      <c r="M18" s="6">
        <f t="shared" si="1"/>
        <v>13.5</v>
      </c>
      <c r="N18" s="2">
        <f t="shared" si="3"/>
        <v>39.5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4</v>
      </c>
      <c r="C19" s="47">
        <v>9</v>
      </c>
      <c r="D19" s="47">
        <v>0</v>
      </c>
      <c r="E19" s="47">
        <v>1</v>
      </c>
      <c r="F19" s="7">
        <f t="shared" si="0"/>
        <v>13.5</v>
      </c>
      <c r="G19" s="3">
        <f t="shared" si="5"/>
        <v>46</v>
      </c>
      <c r="H19" s="20" t="s">
        <v>22</v>
      </c>
      <c r="I19" s="45">
        <v>5</v>
      </c>
      <c r="J19" s="45">
        <v>6</v>
      </c>
      <c r="K19" s="45">
        <v>0</v>
      </c>
      <c r="L19" s="45">
        <v>2</v>
      </c>
      <c r="M19" s="6">
        <f t="shared" si="1"/>
        <v>13.5</v>
      </c>
      <c r="N19" s="2">
        <f>M16+M17+M18+M19</f>
        <v>44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3</v>
      </c>
      <c r="C20" s="45">
        <v>9</v>
      </c>
      <c r="D20" s="45">
        <v>0</v>
      </c>
      <c r="E20" s="45">
        <v>0</v>
      </c>
      <c r="F20" s="8">
        <f t="shared" si="0"/>
        <v>10.5</v>
      </c>
      <c r="G20" s="35"/>
      <c r="H20" s="19" t="s">
        <v>24</v>
      </c>
      <c r="I20" s="46">
        <v>3</v>
      </c>
      <c r="J20" s="46">
        <v>7</v>
      </c>
      <c r="K20" s="46">
        <v>1</v>
      </c>
      <c r="L20" s="46">
        <v>0</v>
      </c>
      <c r="M20" s="8">
        <f t="shared" si="1"/>
        <v>10.5</v>
      </c>
      <c r="N20" s="2">
        <f>M17+M18+M19+M20</f>
        <v>48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</v>
      </c>
      <c r="C21" s="46">
        <v>9</v>
      </c>
      <c r="D21" s="46">
        <v>0</v>
      </c>
      <c r="E21" s="46">
        <v>0</v>
      </c>
      <c r="F21" s="6">
        <f t="shared" si="0"/>
        <v>9.5</v>
      </c>
      <c r="G21" s="36"/>
      <c r="H21" s="20" t="s">
        <v>25</v>
      </c>
      <c r="I21" s="46">
        <v>2</v>
      </c>
      <c r="J21" s="46">
        <v>7</v>
      </c>
      <c r="K21" s="46">
        <v>0</v>
      </c>
      <c r="L21" s="46">
        <v>0</v>
      </c>
      <c r="M21" s="6">
        <f t="shared" si="1"/>
        <v>8</v>
      </c>
      <c r="N21" s="2">
        <f>M18+M19+M20+M21</f>
        <v>45.5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</v>
      </c>
      <c r="C22" s="46">
        <v>11</v>
      </c>
      <c r="D22" s="46">
        <v>0</v>
      </c>
      <c r="E22" s="46">
        <v>1</v>
      </c>
      <c r="F22" s="6">
        <f t="shared" si="0"/>
        <v>14.5</v>
      </c>
      <c r="G22" s="2"/>
      <c r="H22" s="21" t="s">
        <v>26</v>
      </c>
      <c r="I22" s="47">
        <v>2</v>
      </c>
      <c r="J22" s="47">
        <v>9</v>
      </c>
      <c r="K22" s="47">
        <v>0</v>
      </c>
      <c r="L22" s="47">
        <v>1</v>
      </c>
      <c r="M22" s="6">
        <f t="shared" si="1"/>
        <v>12.5</v>
      </c>
      <c r="N22" s="3">
        <f>M19+M20+M21+M22</f>
        <v>44.5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54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48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45.5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82</v>
      </c>
      <c r="G24" s="88"/>
      <c r="H24" s="177"/>
      <c r="I24" s="178"/>
      <c r="J24" s="82" t="s">
        <v>71</v>
      </c>
      <c r="K24" s="86"/>
      <c r="L24" s="86"/>
      <c r="M24" s="87" t="s">
        <v>90</v>
      </c>
      <c r="N24" s="88"/>
      <c r="O24" s="177"/>
      <c r="P24" s="178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3" t="s">
        <v>61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1" t="s">
        <v>54</v>
      </c>
      <c r="B5" s="161"/>
      <c r="C5" s="161"/>
      <c r="D5" s="26"/>
      <c r="E5" s="165" t="str">
        <f>'G-2'!E4:H4</f>
        <v>DE OBRA</v>
      </c>
      <c r="F5" s="165"/>
      <c r="G5" s="165"/>
      <c r="H5" s="16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0" t="s">
        <v>56</v>
      </c>
      <c r="B6" s="160"/>
      <c r="C6" s="160"/>
      <c r="D6" s="165" t="str">
        <f>'G-2'!D5:H5</f>
        <v>CL 77 - CR 66</v>
      </c>
      <c r="E6" s="165"/>
      <c r="F6" s="165"/>
      <c r="G6" s="165"/>
      <c r="H6" s="165"/>
      <c r="I6" s="160" t="s">
        <v>53</v>
      </c>
      <c r="J6" s="160"/>
      <c r="K6" s="160"/>
      <c r="L6" s="166">
        <f>'G-2'!L5:N5</f>
        <v>7766</v>
      </c>
      <c r="M6" s="166"/>
      <c r="N6" s="166"/>
      <c r="O6" s="12"/>
      <c r="P6" s="160" t="s">
        <v>58</v>
      </c>
      <c r="Q6" s="160"/>
      <c r="R6" s="160"/>
      <c r="S6" s="213">
        <f>'G-2'!S6:U6</f>
        <v>44055</v>
      </c>
      <c r="T6" s="213"/>
      <c r="U6" s="21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69" t="s">
        <v>34</v>
      </c>
      <c r="C8" s="170"/>
      <c r="D8" s="170"/>
      <c r="E8" s="171"/>
      <c r="F8" s="167" t="s">
        <v>35</v>
      </c>
      <c r="G8" s="167" t="s">
        <v>37</v>
      </c>
      <c r="H8" s="167" t="s">
        <v>36</v>
      </c>
      <c r="I8" s="169" t="s">
        <v>34</v>
      </c>
      <c r="J8" s="170"/>
      <c r="K8" s="170"/>
      <c r="L8" s="171"/>
      <c r="M8" s="167" t="s">
        <v>35</v>
      </c>
      <c r="N8" s="167" t="s">
        <v>37</v>
      </c>
      <c r="O8" s="167" t="s">
        <v>36</v>
      </c>
      <c r="P8" s="169" t="s">
        <v>34</v>
      </c>
      <c r="Q8" s="170"/>
      <c r="R8" s="170"/>
      <c r="S8" s="171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33</v>
      </c>
      <c r="C10" s="46">
        <f>'G-2'!C10+'G-3'!C10+'G-4'!C10</f>
        <v>81</v>
      </c>
      <c r="D10" s="46">
        <f>'G-2'!D10+'G-3'!D10+'G-4'!D10</f>
        <v>30</v>
      </c>
      <c r="E10" s="46">
        <f>'G-2'!E10+'G-3'!E10+'G-4'!E10</f>
        <v>2</v>
      </c>
      <c r="F10" s="6">
        <f t="shared" ref="F10:F22" si="0">B10*0.5+C10*1+D10*2+E10*2.5</f>
        <v>162.5</v>
      </c>
      <c r="G10" s="2"/>
      <c r="H10" s="19" t="s">
        <v>4</v>
      </c>
      <c r="I10" s="46">
        <f>'G-2'!I10+'G-3'!I10+'G-4'!I10</f>
        <v>38</v>
      </c>
      <c r="J10" s="46">
        <f>'G-2'!J10+'G-3'!J10+'G-4'!J10</f>
        <v>128</v>
      </c>
      <c r="K10" s="46">
        <f>'G-2'!K10+'G-3'!K10+'G-4'!K10</f>
        <v>24</v>
      </c>
      <c r="L10" s="46">
        <f>'G-2'!L10+'G-3'!L10+'G-4'!L10</f>
        <v>3</v>
      </c>
      <c r="M10" s="6">
        <f t="shared" ref="M10:M22" si="1">I10*0.5+J10*1+K10*2+L10*2.5</f>
        <v>202.5</v>
      </c>
      <c r="N10" s="9">
        <f>F20+F21+F22+M10</f>
        <v>789.5</v>
      </c>
      <c r="O10" s="19" t="s">
        <v>43</v>
      </c>
      <c r="P10" s="46">
        <f>'G-2'!P10+'G-3'!P10+'G-4'!P10</f>
        <v>28</v>
      </c>
      <c r="Q10" s="46">
        <f>'G-2'!Q10+'G-3'!Q10+'G-4'!Q10</f>
        <v>99</v>
      </c>
      <c r="R10" s="46">
        <f>'G-2'!R10+'G-3'!R10+'G-4'!R10</f>
        <v>21</v>
      </c>
      <c r="S10" s="46">
        <f>'G-2'!S10+'G-3'!S10+'G-4'!S10</f>
        <v>2</v>
      </c>
      <c r="T10" s="6">
        <f t="shared" ref="T10:T21" si="2">P10*0.5+Q10*1+R10*2+S10*2.5</f>
        <v>160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46</v>
      </c>
      <c r="C11" s="46">
        <f>'G-2'!C11+'G-3'!C11+'G-4'!C11</f>
        <v>108</v>
      </c>
      <c r="D11" s="46">
        <f>'G-2'!D11+'G-3'!D11+'G-4'!D11</f>
        <v>35</v>
      </c>
      <c r="E11" s="46">
        <f>'G-2'!E11+'G-3'!E11+'G-4'!E11</f>
        <v>4</v>
      </c>
      <c r="F11" s="6">
        <f t="shared" si="0"/>
        <v>211</v>
      </c>
      <c r="G11" s="2"/>
      <c r="H11" s="19" t="s">
        <v>5</v>
      </c>
      <c r="I11" s="46">
        <f>'G-2'!I11+'G-3'!I11+'G-4'!I11</f>
        <v>46</v>
      </c>
      <c r="J11" s="46">
        <f>'G-2'!J11+'G-3'!J11+'G-4'!J11</f>
        <v>117</v>
      </c>
      <c r="K11" s="46">
        <f>'G-2'!K11+'G-3'!K11+'G-4'!K11</f>
        <v>22</v>
      </c>
      <c r="L11" s="46">
        <f>'G-2'!L11+'G-3'!L11+'G-4'!L11</f>
        <v>5</v>
      </c>
      <c r="M11" s="6">
        <f t="shared" si="1"/>
        <v>196.5</v>
      </c>
      <c r="N11" s="9">
        <f>F21+F22+M10+M11</f>
        <v>822.5</v>
      </c>
      <c r="O11" s="19" t="s">
        <v>44</v>
      </c>
      <c r="P11" s="46">
        <f>'G-2'!P11+'G-3'!P11+'G-4'!P11</f>
        <v>25</v>
      </c>
      <c r="Q11" s="46">
        <f>'G-2'!Q11+'G-3'!Q11+'G-4'!Q11</f>
        <v>119</v>
      </c>
      <c r="R11" s="46">
        <f>'G-2'!R11+'G-3'!R11+'G-4'!R11</f>
        <v>24</v>
      </c>
      <c r="S11" s="46">
        <f>'G-2'!S11+'G-3'!S11+'G-4'!S11</f>
        <v>3</v>
      </c>
      <c r="T11" s="6">
        <f t="shared" si="2"/>
        <v>187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27</v>
      </c>
      <c r="C12" s="46">
        <f>'G-2'!C12+'G-3'!C12+'G-4'!C12</f>
        <v>128</v>
      </c>
      <c r="D12" s="46">
        <f>'G-2'!D12+'G-3'!D12+'G-4'!D12</f>
        <v>34</v>
      </c>
      <c r="E12" s="46">
        <f>'G-2'!E12+'G-3'!E12+'G-4'!E12</f>
        <v>2</v>
      </c>
      <c r="F12" s="6">
        <f t="shared" si="0"/>
        <v>214.5</v>
      </c>
      <c r="G12" s="2"/>
      <c r="H12" s="19" t="s">
        <v>6</v>
      </c>
      <c r="I12" s="46">
        <f>'G-2'!I12+'G-3'!I12+'G-4'!I12</f>
        <v>54</v>
      </c>
      <c r="J12" s="46">
        <f>'G-2'!J12+'G-3'!J12+'G-4'!J12</f>
        <v>130</v>
      </c>
      <c r="K12" s="46">
        <f>'G-2'!K12+'G-3'!K12+'G-4'!K12</f>
        <v>21</v>
      </c>
      <c r="L12" s="46">
        <f>'G-2'!L12+'G-3'!L12+'G-4'!L12</f>
        <v>0</v>
      </c>
      <c r="M12" s="6">
        <f t="shared" si="1"/>
        <v>199</v>
      </c>
      <c r="N12" s="2">
        <f>F22+M10+M11+M12</f>
        <v>813.5</v>
      </c>
      <c r="O12" s="19" t="s">
        <v>32</v>
      </c>
      <c r="P12" s="46">
        <f>'G-2'!P12+'G-3'!P12+'G-4'!P12</f>
        <v>35</v>
      </c>
      <c r="Q12" s="46">
        <f>'G-2'!Q12+'G-3'!Q12+'G-4'!Q12</f>
        <v>121</v>
      </c>
      <c r="R12" s="46">
        <f>'G-2'!R12+'G-3'!R12+'G-4'!R12</f>
        <v>23</v>
      </c>
      <c r="S12" s="46">
        <f>'G-2'!S12+'G-3'!S12+'G-4'!S12</f>
        <v>5</v>
      </c>
      <c r="T12" s="6">
        <f t="shared" si="2"/>
        <v>197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30</v>
      </c>
      <c r="C13" s="46">
        <f>'G-2'!C13+'G-3'!C13+'G-4'!C13</f>
        <v>106</v>
      </c>
      <c r="D13" s="46">
        <f>'G-2'!D13+'G-3'!D13+'G-4'!D13</f>
        <v>29</v>
      </c>
      <c r="E13" s="46">
        <f>'G-2'!E13+'G-3'!E13+'G-4'!E13</f>
        <v>2</v>
      </c>
      <c r="F13" s="6">
        <f t="shared" si="0"/>
        <v>184</v>
      </c>
      <c r="G13" s="2">
        <f t="shared" ref="G13:G19" si="3">F10+F11+F12+F13</f>
        <v>772</v>
      </c>
      <c r="H13" s="19" t="s">
        <v>7</v>
      </c>
      <c r="I13" s="46">
        <f>'G-2'!I13+'G-3'!I13+'G-4'!I13</f>
        <v>42</v>
      </c>
      <c r="J13" s="46">
        <f>'G-2'!J13+'G-3'!J13+'G-4'!J13</f>
        <v>103</v>
      </c>
      <c r="K13" s="46">
        <f>'G-2'!K13+'G-3'!K13+'G-4'!K13</f>
        <v>19</v>
      </c>
      <c r="L13" s="46">
        <f>'G-2'!L13+'G-3'!L13+'G-4'!L13</f>
        <v>8</v>
      </c>
      <c r="M13" s="6">
        <f t="shared" si="1"/>
        <v>182</v>
      </c>
      <c r="N13" s="2">
        <f t="shared" ref="N13:N18" si="4">M10+M11+M12+M13</f>
        <v>780</v>
      </c>
      <c r="O13" s="19" t="s">
        <v>33</v>
      </c>
      <c r="P13" s="46">
        <f>'G-2'!P13+'G-3'!P13+'G-4'!P13</f>
        <v>27</v>
      </c>
      <c r="Q13" s="46">
        <f>'G-2'!Q13+'G-3'!Q13+'G-4'!Q13</f>
        <v>126</v>
      </c>
      <c r="R13" s="46">
        <f>'G-2'!R13+'G-3'!R13+'G-4'!R13</f>
        <v>23</v>
      </c>
      <c r="S13" s="46">
        <f>'G-2'!S13+'G-3'!S13+'G-4'!S13</f>
        <v>3</v>
      </c>
      <c r="T13" s="6">
        <f t="shared" si="2"/>
        <v>193</v>
      </c>
      <c r="U13" s="2">
        <f t="shared" ref="U13:U21" si="5">T10+T11+T12+T13</f>
        <v>737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23</v>
      </c>
      <c r="C14" s="46">
        <f>'G-2'!C14+'G-3'!C14+'G-4'!C14</f>
        <v>91</v>
      </c>
      <c r="D14" s="46">
        <f>'G-2'!D14+'G-3'!D14+'G-4'!D14</f>
        <v>26</v>
      </c>
      <c r="E14" s="46">
        <f>'G-2'!E14+'G-3'!E14+'G-4'!E14</f>
        <v>7</v>
      </c>
      <c r="F14" s="6">
        <f t="shared" si="0"/>
        <v>172</v>
      </c>
      <c r="G14" s="2">
        <f t="shared" si="3"/>
        <v>781.5</v>
      </c>
      <c r="H14" s="19" t="s">
        <v>9</v>
      </c>
      <c r="I14" s="46">
        <f>'G-2'!I14+'G-3'!I14+'G-4'!I14</f>
        <v>27</v>
      </c>
      <c r="J14" s="46">
        <f>'G-2'!J14+'G-3'!J14+'G-4'!J14</f>
        <v>92</v>
      </c>
      <c r="K14" s="46">
        <f>'G-2'!K14+'G-3'!K14+'G-4'!K14</f>
        <v>21</v>
      </c>
      <c r="L14" s="46">
        <f>'G-2'!L14+'G-3'!L14+'G-4'!L14</f>
        <v>4</v>
      </c>
      <c r="M14" s="6">
        <f t="shared" si="1"/>
        <v>157.5</v>
      </c>
      <c r="N14" s="2">
        <f t="shared" si="4"/>
        <v>735</v>
      </c>
      <c r="O14" s="19" t="s">
        <v>29</v>
      </c>
      <c r="P14" s="46">
        <f>'G-2'!P14+'G-3'!P14+'G-4'!P14</f>
        <v>0</v>
      </c>
      <c r="Q14" s="46">
        <f>'G-2'!Q14+'G-3'!Q14+'G-4'!Q14</f>
        <v>0</v>
      </c>
      <c r="R14" s="46">
        <f>'G-2'!R14+'G-3'!R14+'G-4'!R14</f>
        <v>0</v>
      </c>
      <c r="S14" s="46">
        <f>'G-2'!S14+'G-3'!S14+'G-4'!S14</f>
        <v>0</v>
      </c>
      <c r="T14" s="6">
        <f t="shared" si="2"/>
        <v>0</v>
      </c>
      <c r="U14" s="2">
        <f t="shared" si="5"/>
        <v>577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11</v>
      </c>
      <c r="C15" s="46">
        <f>'G-2'!C15+'G-3'!C15+'G-4'!C15</f>
        <v>120</v>
      </c>
      <c r="D15" s="46">
        <f>'G-2'!D15+'G-3'!D15+'G-4'!D15</f>
        <v>23</v>
      </c>
      <c r="E15" s="46">
        <f>'G-2'!E15+'G-3'!E15+'G-4'!E15</f>
        <v>4</v>
      </c>
      <c r="F15" s="6">
        <f t="shared" si="0"/>
        <v>181.5</v>
      </c>
      <c r="G15" s="2">
        <f t="shared" si="3"/>
        <v>752</v>
      </c>
      <c r="H15" s="19" t="s">
        <v>12</v>
      </c>
      <c r="I15" s="46">
        <f>'G-2'!I15+'G-3'!I15+'G-4'!I15</f>
        <v>26</v>
      </c>
      <c r="J15" s="46">
        <f>'G-2'!J15+'G-3'!J15+'G-4'!J15</f>
        <v>83</v>
      </c>
      <c r="K15" s="46">
        <f>'G-2'!K15+'G-3'!K15+'G-4'!K15</f>
        <v>20</v>
      </c>
      <c r="L15" s="46">
        <f>'G-2'!L15+'G-3'!L15+'G-4'!L15</f>
        <v>4</v>
      </c>
      <c r="M15" s="6">
        <f t="shared" si="1"/>
        <v>146</v>
      </c>
      <c r="N15" s="2">
        <f t="shared" si="4"/>
        <v>684.5</v>
      </c>
      <c r="O15" s="18" t="s">
        <v>30</v>
      </c>
      <c r="P15" s="46">
        <f>'G-2'!P15+'G-3'!P15+'G-4'!P15</f>
        <v>0</v>
      </c>
      <c r="Q15" s="46">
        <f>'G-2'!Q15+'G-3'!Q15+'G-4'!Q15</f>
        <v>0</v>
      </c>
      <c r="R15" s="46">
        <f>'G-2'!R15+'G-3'!R15+'G-4'!R15</f>
        <v>0</v>
      </c>
      <c r="S15" s="46">
        <f>'G-2'!S15+'G-3'!S15+'G-4'!S15</f>
        <v>0</v>
      </c>
      <c r="T15" s="6">
        <f t="shared" si="2"/>
        <v>0</v>
      </c>
      <c r="U15" s="2">
        <f t="shared" si="5"/>
        <v>390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36</v>
      </c>
      <c r="C16" s="46">
        <f>'G-2'!C16+'G-3'!C16+'G-4'!C16</f>
        <v>108</v>
      </c>
      <c r="D16" s="46">
        <f>'G-2'!D16+'G-3'!D16+'G-4'!D16</f>
        <v>24</v>
      </c>
      <c r="E16" s="46">
        <f>'G-2'!E16+'G-3'!E16+'G-4'!E16</f>
        <v>4</v>
      </c>
      <c r="F16" s="6">
        <f t="shared" si="0"/>
        <v>184</v>
      </c>
      <c r="G16" s="2">
        <f t="shared" si="3"/>
        <v>721.5</v>
      </c>
      <c r="H16" s="19" t="s">
        <v>15</v>
      </c>
      <c r="I16" s="46">
        <f>'G-2'!I16+'G-3'!I16+'G-4'!I16</f>
        <v>28</v>
      </c>
      <c r="J16" s="46">
        <f>'G-2'!J16+'G-3'!J16+'G-4'!J16</f>
        <v>85</v>
      </c>
      <c r="K16" s="46">
        <f>'G-2'!K16+'G-3'!K16+'G-4'!K16</f>
        <v>19</v>
      </c>
      <c r="L16" s="46">
        <f>'G-2'!L16+'G-3'!L16+'G-4'!L16</f>
        <v>2</v>
      </c>
      <c r="M16" s="6">
        <f t="shared" si="1"/>
        <v>142</v>
      </c>
      <c r="N16" s="2">
        <f t="shared" si="4"/>
        <v>627.5</v>
      </c>
      <c r="O16" s="19" t="s">
        <v>8</v>
      </c>
      <c r="P16" s="46">
        <f>'G-2'!P16+'G-3'!P16+'G-4'!P16</f>
        <v>0</v>
      </c>
      <c r="Q16" s="46">
        <f>'G-2'!Q16+'G-3'!Q16+'G-4'!Q16</f>
        <v>0</v>
      </c>
      <c r="R16" s="46">
        <f>'G-2'!R16+'G-3'!R16+'G-4'!R16</f>
        <v>0</v>
      </c>
      <c r="S16" s="46">
        <f>'G-2'!S16+'G-3'!S16+'G-4'!S16</f>
        <v>0</v>
      </c>
      <c r="T16" s="6">
        <f t="shared" si="2"/>
        <v>0</v>
      </c>
      <c r="U16" s="2">
        <f t="shared" si="5"/>
        <v>193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31</v>
      </c>
      <c r="C17" s="46">
        <f>'G-2'!C17+'G-3'!C17+'G-4'!C17</f>
        <v>116</v>
      </c>
      <c r="D17" s="46">
        <f>'G-2'!D17+'G-3'!D17+'G-4'!D17</f>
        <v>25</v>
      </c>
      <c r="E17" s="46">
        <f>'G-2'!E17+'G-3'!E17+'G-4'!E17</f>
        <v>0</v>
      </c>
      <c r="F17" s="6">
        <f t="shared" si="0"/>
        <v>181.5</v>
      </c>
      <c r="G17" s="2">
        <f t="shared" si="3"/>
        <v>719</v>
      </c>
      <c r="H17" s="19" t="s">
        <v>18</v>
      </c>
      <c r="I17" s="46">
        <f>'G-2'!I17+'G-3'!I17+'G-4'!I17</f>
        <v>24</v>
      </c>
      <c r="J17" s="46">
        <f>'G-2'!J17+'G-3'!J17+'G-4'!J17</f>
        <v>71</v>
      </c>
      <c r="K17" s="46">
        <f>'G-2'!K17+'G-3'!K17+'G-4'!K17</f>
        <v>16</v>
      </c>
      <c r="L17" s="46">
        <f>'G-2'!L17+'G-3'!L17+'G-4'!L17</f>
        <v>2</v>
      </c>
      <c r="M17" s="6">
        <f t="shared" si="1"/>
        <v>120</v>
      </c>
      <c r="N17" s="2">
        <f t="shared" si="4"/>
        <v>565.5</v>
      </c>
      <c r="O17" s="19" t="s">
        <v>10</v>
      </c>
      <c r="P17" s="46">
        <f>'G-2'!P17+'G-3'!P17+'G-4'!P17</f>
        <v>0</v>
      </c>
      <c r="Q17" s="46">
        <f>'G-2'!Q17+'G-3'!Q17+'G-4'!Q17</f>
        <v>0</v>
      </c>
      <c r="R17" s="46">
        <f>'G-2'!R17+'G-3'!R17+'G-4'!R17</f>
        <v>0</v>
      </c>
      <c r="S17" s="46">
        <f>'G-2'!S17+'G-3'!S17+'G-4'!S17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19</v>
      </c>
      <c r="C18" s="46">
        <f>'G-2'!C18+'G-3'!C18+'G-4'!C18</f>
        <v>118</v>
      </c>
      <c r="D18" s="46">
        <f>'G-2'!D18+'G-3'!D18+'G-4'!D18</f>
        <v>23</v>
      </c>
      <c r="E18" s="46">
        <f>'G-2'!E18+'G-3'!E18+'G-4'!E18</f>
        <v>2</v>
      </c>
      <c r="F18" s="6">
        <f t="shared" si="0"/>
        <v>178.5</v>
      </c>
      <c r="G18" s="2">
        <f t="shared" si="3"/>
        <v>725.5</v>
      </c>
      <c r="H18" s="19" t="s">
        <v>20</v>
      </c>
      <c r="I18" s="46">
        <f>'G-2'!I18+'G-3'!I18+'G-4'!I18</f>
        <v>33</v>
      </c>
      <c r="J18" s="46">
        <f>'G-2'!J18+'G-3'!J18+'G-4'!J18</f>
        <v>89</v>
      </c>
      <c r="K18" s="46">
        <f>'G-2'!K18+'G-3'!K18+'G-4'!K18</f>
        <v>24</v>
      </c>
      <c r="L18" s="46">
        <f>'G-2'!L18+'G-3'!L18+'G-4'!L18</f>
        <v>4</v>
      </c>
      <c r="M18" s="6">
        <f t="shared" si="1"/>
        <v>163.5</v>
      </c>
      <c r="N18" s="2">
        <f t="shared" si="4"/>
        <v>571.5</v>
      </c>
      <c r="O18" s="19" t="s">
        <v>13</v>
      </c>
      <c r="P18" s="46">
        <f>'G-2'!P18+'G-3'!P18+'G-4'!P18</f>
        <v>0</v>
      </c>
      <c r="Q18" s="46">
        <f>'G-2'!Q18+'G-3'!Q18+'G-4'!Q18</f>
        <v>0</v>
      </c>
      <c r="R18" s="46">
        <f>'G-2'!R18+'G-3'!R18+'G-4'!R18</f>
        <v>0</v>
      </c>
      <c r="S18" s="46">
        <f>'G-2'!S18+'G-3'!S18+'G-4'!S18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40</v>
      </c>
      <c r="C19" s="47">
        <f>'G-2'!C19+'G-3'!C19+'G-4'!C19</f>
        <v>130</v>
      </c>
      <c r="D19" s="47">
        <f>'G-2'!D19+'G-3'!D19+'G-4'!D19</f>
        <v>22</v>
      </c>
      <c r="E19" s="47">
        <f>'G-2'!E19+'G-3'!E19+'G-4'!E19</f>
        <v>9</v>
      </c>
      <c r="F19" s="7">
        <f t="shared" si="0"/>
        <v>216.5</v>
      </c>
      <c r="G19" s="3">
        <f t="shared" si="3"/>
        <v>760.5</v>
      </c>
      <c r="H19" s="20" t="s">
        <v>22</v>
      </c>
      <c r="I19" s="46">
        <f>'G-2'!I19+'G-3'!I19+'G-4'!I19</f>
        <v>38</v>
      </c>
      <c r="J19" s="46">
        <f>'G-2'!J19+'G-3'!J19+'G-4'!J19</f>
        <v>99</v>
      </c>
      <c r="K19" s="46">
        <f>'G-2'!K19+'G-3'!K19+'G-4'!K19</f>
        <v>20</v>
      </c>
      <c r="L19" s="46">
        <f>'G-2'!L19+'G-3'!L19+'G-4'!L19</f>
        <v>3</v>
      </c>
      <c r="M19" s="6">
        <f t="shared" si="1"/>
        <v>165.5</v>
      </c>
      <c r="N19" s="2">
        <f>M16+M17+M18+M19</f>
        <v>591</v>
      </c>
      <c r="O19" s="19" t="s">
        <v>16</v>
      </c>
      <c r="P19" s="46">
        <f>'G-2'!P19+'G-3'!P19+'G-4'!P19</f>
        <v>0</v>
      </c>
      <c r="Q19" s="46">
        <f>'G-2'!Q19+'G-3'!Q19+'G-4'!Q19</f>
        <v>0</v>
      </c>
      <c r="R19" s="46">
        <f>'G-2'!R19+'G-3'!R19+'G-4'!R19</f>
        <v>0</v>
      </c>
      <c r="S19" s="46">
        <f>'G-2'!S19+'G-3'!S19+'G-4'!S19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19</v>
      </c>
      <c r="C20" s="45">
        <f>'G-2'!C20+'G-3'!C20+'G-4'!C20</f>
        <v>123</v>
      </c>
      <c r="D20" s="45">
        <f>'G-2'!D20+'G-3'!D20+'G-4'!D20</f>
        <v>13</v>
      </c>
      <c r="E20" s="45">
        <f>'G-2'!E20+'G-3'!E20+'G-4'!E20</f>
        <v>2</v>
      </c>
      <c r="F20" s="8">
        <f t="shared" si="0"/>
        <v>163.5</v>
      </c>
      <c r="G20" s="35"/>
      <c r="H20" s="19" t="s">
        <v>24</v>
      </c>
      <c r="I20" s="46">
        <f>'G-2'!I20+'G-3'!I20+'G-4'!I20</f>
        <v>49</v>
      </c>
      <c r="J20" s="46">
        <f>'G-2'!J20+'G-3'!J20+'G-4'!J20</f>
        <v>102</v>
      </c>
      <c r="K20" s="46">
        <f>'G-2'!K20+'G-3'!K20+'G-4'!K20</f>
        <v>23</v>
      </c>
      <c r="L20" s="46">
        <f>'G-2'!L20+'G-3'!L20+'G-4'!L20</f>
        <v>3</v>
      </c>
      <c r="M20" s="8">
        <f t="shared" si="1"/>
        <v>180</v>
      </c>
      <c r="N20" s="2">
        <f>M17+M18+M19+M20</f>
        <v>629</v>
      </c>
      <c r="O20" s="19" t="s">
        <v>45</v>
      </c>
      <c r="P20" s="46">
        <f>'G-2'!P20+'G-3'!P20+'G-4'!P20</f>
        <v>0</v>
      </c>
      <c r="Q20" s="46">
        <f>'G-2'!Q20+'G-3'!Q20+'G-4'!Q20</f>
        <v>0</v>
      </c>
      <c r="R20" s="46">
        <f>'G-2'!R20+'G-3'!R20+'G-4'!R20</f>
        <v>0</v>
      </c>
      <c r="S20" s="46">
        <f>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32</v>
      </c>
      <c r="C21" s="45">
        <f>'G-2'!C21+'G-3'!C21+'G-4'!C21</f>
        <v>110</v>
      </c>
      <c r="D21" s="45">
        <f>'G-2'!D21+'G-3'!D21+'G-4'!D21</f>
        <v>36</v>
      </c>
      <c r="E21" s="45">
        <f>'G-2'!E21+'G-3'!E21+'G-4'!E21</f>
        <v>4</v>
      </c>
      <c r="F21" s="6">
        <f t="shared" si="0"/>
        <v>208</v>
      </c>
      <c r="G21" s="36"/>
      <c r="H21" s="20" t="s">
        <v>25</v>
      </c>
      <c r="I21" s="46">
        <f>'G-2'!I21+'G-3'!I21+'G-4'!I21</f>
        <v>46</v>
      </c>
      <c r="J21" s="46">
        <f>'G-2'!J21+'G-3'!J21+'G-4'!J21</f>
        <v>111</v>
      </c>
      <c r="K21" s="46">
        <f>'G-2'!K21+'G-3'!K21+'G-4'!K21</f>
        <v>23</v>
      </c>
      <c r="L21" s="46">
        <f>'G-2'!L21+'G-3'!L21+'G-4'!L21</f>
        <v>2</v>
      </c>
      <c r="M21" s="6">
        <f t="shared" si="1"/>
        <v>185</v>
      </c>
      <c r="N21" s="2">
        <f>M18+M19+M20+M21</f>
        <v>694</v>
      </c>
      <c r="O21" s="21" t="s">
        <v>46</v>
      </c>
      <c r="P21" s="47">
        <f>'G-2'!P21+'G-3'!P21+'G-4'!P21</f>
        <v>0</v>
      </c>
      <c r="Q21" s="47">
        <f>'G-2'!Q21+'G-3'!Q21+'G-4'!Q21</f>
        <v>0</v>
      </c>
      <c r="R21" s="47">
        <f>'G-2'!R21+'G-3'!R21+'G-4'!R21</f>
        <v>0</v>
      </c>
      <c r="S21" s="47">
        <f>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50</v>
      </c>
      <c r="C22" s="45">
        <f>'G-2'!C22+'G-3'!C22+'G-4'!C22</f>
        <v>124</v>
      </c>
      <c r="D22" s="45">
        <f>'G-2'!D22+'G-3'!D22+'G-4'!D22</f>
        <v>22</v>
      </c>
      <c r="E22" s="45">
        <f>'G-2'!E22+'G-3'!E22+'G-4'!E22</f>
        <v>9</v>
      </c>
      <c r="F22" s="6">
        <f t="shared" si="0"/>
        <v>215.5</v>
      </c>
      <c r="G22" s="2"/>
      <c r="H22" s="21" t="s">
        <v>26</v>
      </c>
      <c r="I22" s="46">
        <f>'G-2'!I22+'G-3'!I22+'G-4'!I22</f>
        <v>36</v>
      </c>
      <c r="J22" s="46">
        <f>'G-2'!J22+'G-3'!J22+'G-4'!J22</f>
        <v>105</v>
      </c>
      <c r="K22" s="46">
        <f>'G-2'!K22+'G-3'!K22+'G-4'!K22</f>
        <v>20</v>
      </c>
      <c r="L22" s="46">
        <f>'G-2'!L22+'G-3'!L22+'G-4'!L22</f>
        <v>9</v>
      </c>
      <c r="M22" s="6">
        <f t="shared" si="1"/>
        <v>185.5</v>
      </c>
      <c r="N22" s="3">
        <f>M19+M20+M21+M22</f>
        <v>716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75" t="s">
        <v>47</v>
      </c>
      <c r="B23" s="176"/>
      <c r="C23" s="179" t="s">
        <v>50</v>
      </c>
      <c r="D23" s="180"/>
      <c r="E23" s="180"/>
      <c r="F23" s="181"/>
      <c r="G23" s="84">
        <f>MAX(G13:G19)</f>
        <v>781.5</v>
      </c>
      <c r="H23" s="183" t="s">
        <v>48</v>
      </c>
      <c r="I23" s="184"/>
      <c r="J23" s="185" t="s">
        <v>50</v>
      </c>
      <c r="K23" s="186"/>
      <c r="L23" s="186"/>
      <c r="M23" s="187"/>
      <c r="N23" s="85">
        <f>MAX(N10:N22)</f>
        <v>822.5</v>
      </c>
      <c r="O23" s="175" t="s">
        <v>49</v>
      </c>
      <c r="P23" s="176"/>
      <c r="Q23" s="179" t="s">
        <v>50</v>
      </c>
      <c r="R23" s="180"/>
      <c r="S23" s="180"/>
      <c r="T23" s="181"/>
      <c r="U23" s="84">
        <f>MAX(U13:U21)</f>
        <v>737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71</v>
      </c>
      <c r="D24" s="86"/>
      <c r="E24" s="86"/>
      <c r="F24" s="87" t="s">
        <v>64</v>
      </c>
      <c r="G24" s="88"/>
      <c r="H24" s="177"/>
      <c r="I24" s="178"/>
      <c r="J24" s="82" t="s">
        <v>71</v>
      </c>
      <c r="K24" s="86"/>
      <c r="L24" s="86"/>
      <c r="M24" s="87" t="s">
        <v>62</v>
      </c>
      <c r="N24" s="88"/>
      <c r="O24" s="177"/>
      <c r="P24" s="178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110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111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60" t="s">
        <v>56</v>
      </c>
      <c r="B5" s="160"/>
      <c r="C5" s="217" t="str">
        <f>'G-2'!D5</f>
        <v>CL 77 - CR 66</v>
      </c>
      <c r="D5" s="217"/>
      <c r="E5" s="217"/>
      <c r="F5" s="111"/>
      <c r="G5" s="112"/>
      <c r="H5" s="103" t="s">
        <v>53</v>
      </c>
      <c r="I5" s="218">
        <f>'G-2'!L5</f>
        <v>7766</v>
      </c>
      <c r="J5" s="218"/>
    </row>
    <row r="6" spans="1:10" x14ac:dyDescent="0.2">
      <c r="A6" s="160" t="s">
        <v>112</v>
      </c>
      <c r="B6" s="160"/>
      <c r="C6" s="219" t="s">
        <v>153</v>
      </c>
      <c r="D6" s="219"/>
      <c r="E6" s="219"/>
      <c r="F6" s="111"/>
      <c r="G6" s="112"/>
      <c r="H6" s="103" t="s">
        <v>58</v>
      </c>
      <c r="I6" s="220">
        <f>'G-2'!S6</f>
        <v>44055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113</v>
      </c>
      <c r="B8" s="224" t="s">
        <v>114</v>
      </c>
      <c r="C8" s="222" t="s">
        <v>115</v>
      </c>
      <c r="D8" s="224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6" t="s">
        <v>121</v>
      </c>
      <c r="J8" s="228" t="s">
        <v>122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123</v>
      </c>
      <c r="B10" s="233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1"/>
      <c r="B11" s="234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1"/>
      <c r="B12" s="234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1"/>
      <c r="B13" s="234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1"/>
      <c r="B14" s="234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1"/>
      <c r="B16" s="234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1"/>
      <c r="B17" s="234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2"/>
      <c r="B18" s="235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0" t="s">
        <v>130</v>
      </c>
      <c r="B19" s="233">
        <v>2</v>
      </c>
      <c r="C19" s="134"/>
      <c r="D19" s="123" t="s">
        <v>124</v>
      </c>
      <c r="E19" s="75">
        <v>1</v>
      </c>
      <c r="F19" s="75">
        <v>4</v>
      </c>
      <c r="G19" s="75">
        <v>0</v>
      </c>
      <c r="H19" s="75">
        <v>0</v>
      </c>
      <c r="I19" s="75">
        <f t="shared" si="0"/>
        <v>4.5</v>
      </c>
      <c r="J19" s="124">
        <f>IF(I19=0,"0,00",I19/SUM(I19:I21)*100)</f>
        <v>1.2875536480686696</v>
      </c>
    </row>
    <row r="20" spans="1:10" x14ac:dyDescent="0.2">
      <c r="A20" s="231"/>
      <c r="B20" s="234"/>
      <c r="C20" s="122" t="s">
        <v>125</v>
      </c>
      <c r="D20" s="125" t="s">
        <v>126</v>
      </c>
      <c r="E20" s="126">
        <v>44</v>
      </c>
      <c r="F20" s="126">
        <v>217</v>
      </c>
      <c r="G20" s="126">
        <v>40</v>
      </c>
      <c r="H20" s="126">
        <v>3</v>
      </c>
      <c r="I20" s="126">
        <f t="shared" si="0"/>
        <v>326.5</v>
      </c>
      <c r="J20" s="127">
        <f>IF(I20=0,"0,00",I20/SUM(I19:I21)*100)</f>
        <v>93.419170243204576</v>
      </c>
    </row>
    <row r="21" spans="1:10" x14ac:dyDescent="0.2">
      <c r="A21" s="231"/>
      <c r="B21" s="234"/>
      <c r="C21" s="128" t="s">
        <v>139</v>
      </c>
      <c r="D21" s="129" t="s">
        <v>127</v>
      </c>
      <c r="E21" s="74">
        <v>3</v>
      </c>
      <c r="F21" s="74">
        <v>17</v>
      </c>
      <c r="G21" s="74">
        <v>0</v>
      </c>
      <c r="H21" s="74">
        <v>0</v>
      </c>
      <c r="I21" s="130">
        <f t="shared" si="0"/>
        <v>18.5</v>
      </c>
      <c r="J21" s="131">
        <f>IF(I21=0,"0,00",I21/SUM(I19:I21)*100)</f>
        <v>5.2932761087267526</v>
      </c>
    </row>
    <row r="22" spans="1:10" x14ac:dyDescent="0.2">
      <c r="A22" s="231"/>
      <c r="B22" s="234"/>
      <c r="C22" s="132"/>
      <c r="D22" s="123" t="s">
        <v>124</v>
      </c>
      <c r="E22" s="75">
        <v>0</v>
      </c>
      <c r="F22" s="75">
        <v>8</v>
      </c>
      <c r="G22" s="75">
        <v>0</v>
      </c>
      <c r="H22" s="75">
        <v>0</v>
      </c>
      <c r="I22" s="75">
        <f t="shared" si="0"/>
        <v>8</v>
      </c>
      <c r="J22" s="124">
        <f>IF(I22=0,"0,00",I22/SUM(I22:I24)*100)</f>
        <v>2.3222060957910013</v>
      </c>
    </row>
    <row r="23" spans="1:10" x14ac:dyDescent="0.2">
      <c r="A23" s="231"/>
      <c r="B23" s="234"/>
      <c r="C23" s="122" t="s">
        <v>128</v>
      </c>
      <c r="D23" s="125" t="s">
        <v>126</v>
      </c>
      <c r="E23" s="126">
        <v>67</v>
      </c>
      <c r="F23" s="126">
        <v>162</v>
      </c>
      <c r="G23" s="126">
        <v>43</v>
      </c>
      <c r="H23" s="126">
        <v>8</v>
      </c>
      <c r="I23" s="126">
        <f t="shared" si="0"/>
        <v>301.5</v>
      </c>
      <c r="J23" s="127">
        <f>IF(I23=0,"0,00",I23/SUM(I22:I24)*100)</f>
        <v>87.518142235123364</v>
      </c>
    </row>
    <row r="24" spans="1:10" x14ac:dyDescent="0.2">
      <c r="A24" s="231"/>
      <c r="B24" s="234"/>
      <c r="C24" s="128" t="s">
        <v>140</v>
      </c>
      <c r="D24" s="129" t="s">
        <v>127</v>
      </c>
      <c r="E24" s="74">
        <v>11</v>
      </c>
      <c r="F24" s="74">
        <v>27</v>
      </c>
      <c r="G24" s="74">
        <v>0</v>
      </c>
      <c r="H24" s="74">
        <v>1</v>
      </c>
      <c r="I24" s="130">
        <f t="shared" si="0"/>
        <v>35</v>
      </c>
      <c r="J24" s="131">
        <f>IF(I24=0,"0,00",I24/SUM(I22:I24)*100)</f>
        <v>10.159651669085632</v>
      </c>
    </row>
    <row r="25" spans="1:10" x14ac:dyDescent="0.2">
      <c r="A25" s="231"/>
      <c r="B25" s="234"/>
      <c r="C25" s="132"/>
      <c r="D25" s="123" t="s">
        <v>124</v>
      </c>
      <c r="E25" s="75">
        <v>0</v>
      </c>
      <c r="F25" s="75">
        <v>2</v>
      </c>
      <c r="G25" s="75">
        <v>0</v>
      </c>
      <c r="H25" s="75">
        <v>0</v>
      </c>
      <c r="I25" s="75">
        <f t="shared" si="0"/>
        <v>2</v>
      </c>
      <c r="J25" s="124">
        <f>IF(I25=0,"0,00",I25/SUM(I25:I27)*100)</f>
        <v>0.56022408963585435</v>
      </c>
    </row>
    <row r="26" spans="1:10" x14ac:dyDescent="0.2">
      <c r="A26" s="231"/>
      <c r="B26" s="234"/>
      <c r="C26" s="122" t="s">
        <v>129</v>
      </c>
      <c r="D26" s="125" t="s">
        <v>126</v>
      </c>
      <c r="E26" s="126">
        <v>52</v>
      </c>
      <c r="F26" s="126">
        <v>192</v>
      </c>
      <c r="G26" s="126">
        <v>46</v>
      </c>
      <c r="H26" s="126">
        <v>7</v>
      </c>
      <c r="I26" s="126">
        <f t="shared" si="0"/>
        <v>327.5</v>
      </c>
      <c r="J26" s="127">
        <f>IF(I26=0,"0,00",I26/SUM(I25:I27)*100)</f>
        <v>91.736694677871142</v>
      </c>
    </row>
    <row r="27" spans="1:10" x14ac:dyDescent="0.2">
      <c r="A27" s="232"/>
      <c r="B27" s="235"/>
      <c r="C27" s="133" t="s">
        <v>141</v>
      </c>
      <c r="D27" s="129" t="s">
        <v>127</v>
      </c>
      <c r="E27" s="74">
        <v>5</v>
      </c>
      <c r="F27" s="74">
        <v>25</v>
      </c>
      <c r="G27" s="74">
        <v>0</v>
      </c>
      <c r="H27" s="74">
        <v>0</v>
      </c>
      <c r="I27" s="130">
        <f t="shared" si="0"/>
        <v>27.5</v>
      </c>
      <c r="J27" s="131">
        <f>IF(I27=0,"0,00",I27/SUM(I25:I27)*100)</f>
        <v>7.7030812324929974</v>
      </c>
    </row>
    <row r="28" spans="1:10" x14ac:dyDescent="0.2">
      <c r="A28" s="230" t="s">
        <v>131</v>
      </c>
      <c r="B28" s="233">
        <v>1</v>
      </c>
      <c r="C28" s="134"/>
      <c r="D28" s="123" t="s">
        <v>124</v>
      </c>
      <c r="E28" s="75">
        <v>0</v>
      </c>
      <c r="F28" s="75">
        <v>3</v>
      </c>
      <c r="G28" s="75">
        <v>0</v>
      </c>
      <c r="H28" s="75">
        <v>0</v>
      </c>
      <c r="I28" s="75">
        <f t="shared" si="0"/>
        <v>3</v>
      </c>
      <c r="J28" s="124">
        <f>IF(I28=0,"0,00",I28/SUM(I28:I30)*100)</f>
        <v>37.5</v>
      </c>
    </row>
    <row r="29" spans="1:10" x14ac:dyDescent="0.2">
      <c r="A29" s="231"/>
      <c r="B29" s="234"/>
      <c r="C29" s="122" t="s">
        <v>125</v>
      </c>
      <c r="D29" s="125" t="s">
        <v>126</v>
      </c>
      <c r="E29" s="126">
        <v>2</v>
      </c>
      <c r="F29" s="126">
        <v>4</v>
      </c>
      <c r="G29" s="126">
        <v>0</v>
      </c>
      <c r="H29" s="126">
        <v>0</v>
      </c>
      <c r="I29" s="126">
        <f t="shared" si="0"/>
        <v>5</v>
      </c>
      <c r="J29" s="127">
        <f>IF(I29=0,"0,00",I29/SUM(I28:I30)*100)</f>
        <v>62.5</v>
      </c>
    </row>
    <row r="30" spans="1:10" x14ac:dyDescent="0.2">
      <c r="A30" s="231"/>
      <c r="B30" s="234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1"/>
      <c r="B31" s="23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128</v>
      </c>
      <c r="D32" s="125" t="s">
        <v>126</v>
      </c>
      <c r="E32" s="126">
        <v>0</v>
      </c>
      <c r="F32" s="126">
        <v>3</v>
      </c>
      <c r="G32" s="126">
        <v>0</v>
      </c>
      <c r="H32" s="126">
        <v>1</v>
      </c>
      <c r="I32" s="126">
        <f t="shared" si="0"/>
        <v>5.5</v>
      </c>
      <c r="J32" s="127">
        <f>IF(I32=0,"0,00",I32/SUM(I31:I33)*100)</f>
        <v>100</v>
      </c>
    </row>
    <row r="33" spans="1:10" x14ac:dyDescent="0.2">
      <c r="A33" s="231"/>
      <c r="B33" s="234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1"/>
      <c r="B34" s="234"/>
      <c r="C34" s="132"/>
      <c r="D34" s="123" t="s">
        <v>124</v>
      </c>
      <c r="E34" s="75">
        <v>0</v>
      </c>
      <c r="F34" s="75">
        <v>3</v>
      </c>
      <c r="G34" s="75">
        <v>0</v>
      </c>
      <c r="H34" s="75">
        <v>0</v>
      </c>
      <c r="I34" s="75">
        <f t="shared" si="0"/>
        <v>3</v>
      </c>
      <c r="J34" s="124">
        <f>IF(I34=0,"0,00",I34/SUM(I34:I36)*100)</f>
        <v>35.294117647058826</v>
      </c>
    </row>
    <row r="35" spans="1:10" x14ac:dyDescent="0.2">
      <c r="A35" s="231"/>
      <c r="B35" s="234"/>
      <c r="C35" s="122" t="s">
        <v>129</v>
      </c>
      <c r="D35" s="125" t="s">
        <v>126</v>
      </c>
      <c r="E35" s="126">
        <v>3</v>
      </c>
      <c r="F35" s="126">
        <v>4</v>
      </c>
      <c r="G35" s="126">
        <v>0</v>
      </c>
      <c r="H35" s="126">
        <v>0</v>
      </c>
      <c r="I35" s="126">
        <f t="shared" si="0"/>
        <v>5.5</v>
      </c>
      <c r="J35" s="127">
        <f>IF(I35=0,"0,00",I35/SUM(I34:I36)*100)</f>
        <v>64.705882352941174</v>
      </c>
    </row>
    <row r="36" spans="1:10" x14ac:dyDescent="0.2">
      <c r="A36" s="232"/>
      <c r="B36" s="235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0" t="s">
        <v>132</v>
      </c>
      <c r="B37" s="233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125</v>
      </c>
      <c r="D38" s="125" t="s">
        <v>126</v>
      </c>
      <c r="E38" s="126">
        <v>0</v>
      </c>
      <c r="F38" s="126">
        <v>5</v>
      </c>
      <c r="G38" s="126">
        <v>0</v>
      </c>
      <c r="H38" s="126">
        <v>1</v>
      </c>
      <c r="I38" s="126">
        <f t="shared" si="0"/>
        <v>7.5</v>
      </c>
      <c r="J38" s="127">
        <f>IF(I38=0,"0,00",I38/SUM(I37:I39)*100)</f>
        <v>18.292682926829269</v>
      </c>
    </row>
    <row r="39" spans="1:10" x14ac:dyDescent="0.2">
      <c r="A39" s="231"/>
      <c r="B39" s="234"/>
      <c r="C39" s="128" t="s">
        <v>145</v>
      </c>
      <c r="D39" s="129" t="s">
        <v>127</v>
      </c>
      <c r="E39" s="74">
        <v>5</v>
      </c>
      <c r="F39" s="74">
        <v>26</v>
      </c>
      <c r="G39" s="74">
        <v>0</v>
      </c>
      <c r="H39" s="74">
        <v>2</v>
      </c>
      <c r="I39" s="130">
        <f t="shared" si="0"/>
        <v>33.5</v>
      </c>
      <c r="J39" s="131">
        <f>IF(I39=0,"0,00",I39/SUM(I37:I39)*100)</f>
        <v>81.707317073170728</v>
      </c>
    </row>
    <row r="40" spans="1:10" x14ac:dyDescent="0.2">
      <c r="A40" s="231"/>
      <c r="B40" s="234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128</v>
      </c>
      <c r="D41" s="125" t="s">
        <v>126</v>
      </c>
      <c r="E41" s="126">
        <v>1</v>
      </c>
      <c r="F41" s="126">
        <v>1</v>
      </c>
      <c r="G41" s="126">
        <v>0</v>
      </c>
      <c r="H41" s="126">
        <v>0</v>
      </c>
      <c r="I41" s="126">
        <f t="shared" si="0"/>
        <v>1.5</v>
      </c>
      <c r="J41" s="127">
        <f>IF(I41=0,"0,00",I41/SUM(I40:I42)*100)</f>
        <v>7.6923076923076925</v>
      </c>
    </row>
    <row r="42" spans="1:10" x14ac:dyDescent="0.2">
      <c r="A42" s="231"/>
      <c r="B42" s="234"/>
      <c r="C42" s="128" t="s">
        <v>146</v>
      </c>
      <c r="D42" s="129" t="s">
        <v>127</v>
      </c>
      <c r="E42" s="74">
        <v>3</v>
      </c>
      <c r="F42" s="74">
        <v>14</v>
      </c>
      <c r="G42" s="74">
        <v>0</v>
      </c>
      <c r="H42" s="74">
        <v>1</v>
      </c>
      <c r="I42" s="130">
        <f t="shared" si="0"/>
        <v>18</v>
      </c>
      <c r="J42" s="131">
        <f>IF(I42=0,"0,00",I42/SUM(I40:I42)*100)</f>
        <v>92.307692307692307</v>
      </c>
    </row>
    <row r="43" spans="1:10" x14ac:dyDescent="0.2">
      <c r="A43" s="231"/>
      <c r="B43" s="234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129</v>
      </c>
      <c r="D44" s="125" t="s">
        <v>126</v>
      </c>
      <c r="E44" s="126">
        <v>2</v>
      </c>
      <c r="F44" s="126">
        <v>3</v>
      </c>
      <c r="G44" s="126">
        <v>0</v>
      </c>
      <c r="H44" s="126">
        <v>0</v>
      </c>
      <c r="I44" s="126">
        <f t="shared" si="0"/>
        <v>4</v>
      </c>
      <c r="J44" s="127">
        <f>IF(I44=0,"0,00",I44/SUM(I43:I45)*100)</f>
        <v>16.326530612244898</v>
      </c>
    </row>
    <row r="45" spans="1:10" x14ac:dyDescent="0.2">
      <c r="A45" s="232"/>
      <c r="B45" s="235"/>
      <c r="C45" s="133" t="s">
        <v>147</v>
      </c>
      <c r="D45" s="129" t="s">
        <v>127</v>
      </c>
      <c r="E45" s="74">
        <v>0</v>
      </c>
      <c r="F45" s="74">
        <v>18</v>
      </c>
      <c r="G45" s="74">
        <v>0</v>
      </c>
      <c r="H45" s="74">
        <v>1</v>
      </c>
      <c r="I45" s="135">
        <f t="shared" si="0"/>
        <v>20.5</v>
      </c>
      <c r="J45" s="131">
        <f>IF(I45=0,"0,00",I45/SUM(I43:I45)*100)</f>
        <v>83.673469387755105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93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94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95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96</v>
      </c>
      <c r="B8" s="238"/>
      <c r="C8" s="239" t="s">
        <v>97</v>
      </c>
      <c r="D8" s="239"/>
      <c r="E8" s="239"/>
      <c r="F8" s="239"/>
      <c r="G8" s="239"/>
      <c r="H8" s="239"/>
      <c r="I8" s="92"/>
      <c r="J8" s="92"/>
      <c r="K8" s="92"/>
      <c r="L8" s="238" t="s">
        <v>98</v>
      </c>
      <c r="M8" s="238"/>
      <c r="N8" s="238"/>
      <c r="O8" s="239" t="str">
        <f>'G-2'!D5</f>
        <v>CL 77 - CR 66</v>
      </c>
      <c r="P8" s="239"/>
      <c r="Q8" s="239"/>
      <c r="R8" s="239"/>
      <c r="S8" s="239"/>
      <c r="T8" s="92"/>
      <c r="U8" s="92"/>
      <c r="V8" s="238" t="s">
        <v>99</v>
      </c>
      <c r="W8" s="238"/>
      <c r="X8" s="238"/>
      <c r="Y8" s="239">
        <f>'G-2'!L5</f>
        <v>7766</v>
      </c>
      <c r="Z8" s="239"/>
      <c r="AA8" s="239"/>
      <c r="AB8" s="92"/>
      <c r="AC8" s="92"/>
      <c r="AD8" s="92"/>
      <c r="AE8" s="92"/>
      <c r="AF8" s="92"/>
      <c r="AG8" s="92"/>
      <c r="AH8" s="238" t="s">
        <v>100</v>
      </c>
      <c r="AI8" s="238"/>
      <c r="AJ8" s="242">
        <f>'G-2'!S6</f>
        <v>44055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134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135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102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102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152</v>
      </c>
      <c r="C17" s="149">
        <f>'G-2'!F11</f>
        <v>194.5</v>
      </c>
      <c r="D17" s="149">
        <f>'G-2'!F12</f>
        <v>202</v>
      </c>
      <c r="E17" s="149">
        <f>'G-2'!F13</f>
        <v>165.5</v>
      </c>
      <c r="F17" s="149">
        <f>'G-2'!F14</f>
        <v>155</v>
      </c>
      <c r="G17" s="149">
        <f>'G-2'!F15</f>
        <v>163.5</v>
      </c>
      <c r="H17" s="149">
        <f>'G-2'!F16</f>
        <v>173</v>
      </c>
      <c r="I17" s="149">
        <f>'G-2'!F17</f>
        <v>164.5</v>
      </c>
      <c r="J17" s="149">
        <f>'G-2'!F18</f>
        <v>166</v>
      </c>
      <c r="K17" s="149">
        <f>'G-2'!F19</f>
        <v>202</v>
      </c>
      <c r="L17" s="150"/>
      <c r="M17" s="149">
        <f>'G-2'!F20</f>
        <v>150</v>
      </c>
      <c r="N17" s="149">
        <f>'G-2'!F21</f>
        <v>197</v>
      </c>
      <c r="O17" s="149">
        <f>'G-2'!F22</f>
        <v>196</v>
      </c>
      <c r="P17" s="149">
        <f>'G-2'!M10</f>
        <v>185</v>
      </c>
      <c r="Q17" s="149">
        <f>'G-2'!M11</f>
        <v>175.5</v>
      </c>
      <c r="R17" s="149">
        <f>'G-2'!M12</f>
        <v>176</v>
      </c>
      <c r="S17" s="149">
        <f>'G-2'!M13</f>
        <v>166.5</v>
      </c>
      <c r="T17" s="149">
        <f>'G-2'!M14</f>
        <v>143.5</v>
      </c>
      <c r="U17" s="149">
        <f>'G-2'!M15</f>
        <v>136.5</v>
      </c>
      <c r="V17" s="149">
        <f>'G-2'!M16</f>
        <v>133</v>
      </c>
      <c r="W17" s="149">
        <f>'G-2'!M17</f>
        <v>109.5</v>
      </c>
      <c r="X17" s="149">
        <f>'G-2'!M18</f>
        <v>150</v>
      </c>
      <c r="Y17" s="149">
        <f>'G-2'!M19</f>
        <v>149.5</v>
      </c>
      <c r="Z17" s="149">
        <f>'G-2'!M20</f>
        <v>168.5</v>
      </c>
      <c r="AA17" s="149">
        <f>'G-2'!M21</f>
        <v>177</v>
      </c>
      <c r="AB17" s="149">
        <f>'G-2'!M22</f>
        <v>167.5</v>
      </c>
      <c r="AC17" s="150"/>
      <c r="AD17" s="149">
        <f>'G-2'!T10</f>
        <v>149.5</v>
      </c>
      <c r="AE17" s="149">
        <f>'G-2'!T11</f>
        <v>167.5</v>
      </c>
      <c r="AF17" s="149">
        <f>'G-2'!T12</f>
        <v>180.5</v>
      </c>
      <c r="AG17" s="149">
        <f>'G-2'!T13</f>
        <v>176.5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714</v>
      </c>
      <c r="AV17" s="101">
        <f t="shared" si="6"/>
        <v>717</v>
      </c>
      <c r="AW17" s="101">
        <f t="shared" si="6"/>
        <v>686</v>
      </c>
      <c r="AX17" s="101">
        <f t="shared" si="6"/>
        <v>657</v>
      </c>
      <c r="AY17" s="101">
        <f t="shared" si="6"/>
        <v>656</v>
      </c>
      <c r="AZ17" s="101">
        <f t="shared" si="6"/>
        <v>667</v>
      </c>
      <c r="BA17" s="101">
        <f t="shared" si="6"/>
        <v>705.5</v>
      </c>
      <c r="BB17" s="101"/>
      <c r="BC17" s="101"/>
      <c r="BD17" s="101"/>
      <c r="BE17" s="101">
        <f t="shared" ref="BE17:BQ17" si="7">P18</f>
        <v>728</v>
      </c>
      <c r="BF17" s="101">
        <f t="shared" si="7"/>
        <v>753.5</v>
      </c>
      <c r="BG17" s="101">
        <f t="shared" si="7"/>
        <v>732.5</v>
      </c>
      <c r="BH17" s="101">
        <f t="shared" si="7"/>
        <v>703</v>
      </c>
      <c r="BI17" s="101">
        <f t="shared" si="7"/>
        <v>661.5</v>
      </c>
      <c r="BJ17" s="101">
        <f t="shared" si="7"/>
        <v>622.5</v>
      </c>
      <c r="BK17" s="101">
        <f t="shared" si="7"/>
        <v>579.5</v>
      </c>
      <c r="BL17" s="101">
        <f t="shared" si="7"/>
        <v>522.5</v>
      </c>
      <c r="BM17" s="101">
        <f t="shared" si="7"/>
        <v>529</v>
      </c>
      <c r="BN17" s="101">
        <f t="shared" si="7"/>
        <v>542</v>
      </c>
      <c r="BO17" s="101">
        <f t="shared" si="7"/>
        <v>577.5</v>
      </c>
      <c r="BP17" s="101">
        <f t="shared" si="7"/>
        <v>645</v>
      </c>
      <c r="BQ17" s="101">
        <f t="shared" si="7"/>
        <v>662.5</v>
      </c>
      <c r="BR17" s="101"/>
      <c r="BS17" s="101"/>
      <c r="BT17" s="101"/>
      <c r="BU17" s="101">
        <f t="shared" ref="BU17:CC17" si="8">AG18</f>
        <v>674</v>
      </c>
      <c r="BV17" s="101">
        <f t="shared" si="8"/>
        <v>524.5</v>
      </c>
      <c r="BW17" s="101">
        <f t="shared" si="8"/>
        <v>357</v>
      </c>
      <c r="BX17" s="101">
        <f t="shared" si="8"/>
        <v>176.5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714</v>
      </c>
      <c r="F18" s="149">
        <f t="shared" ref="F18:K18" si="9">C17+D17+E17+F17</f>
        <v>717</v>
      </c>
      <c r="G18" s="149">
        <f t="shared" si="9"/>
        <v>686</v>
      </c>
      <c r="H18" s="149">
        <f t="shared" si="9"/>
        <v>657</v>
      </c>
      <c r="I18" s="149">
        <f t="shared" si="9"/>
        <v>656</v>
      </c>
      <c r="J18" s="149">
        <f t="shared" si="9"/>
        <v>667</v>
      </c>
      <c r="K18" s="149">
        <f t="shared" si="9"/>
        <v>705.5</v>
      </c>
      <c r="L18" s="150"/>
      <c r="M18" s="149"/>
      <c r="N18" s="149"/>
      <c r="O18" s="149"/>
      <c r="P18" s="149">
        <f>M17+N17+O17+P17</f>
        <v>728</v>
      </c>
      <c r="Q18" s="149">
        <f t="shared" ref="Q18:AB18" si="10">N17+O17+P17+Q17</f>
        <v>753.5</v>
      </c>
      <c r="R18" s="149">
        <f t="shared" si="10"/>
        <v>732.5</v>
      </c>
      <c r="S18" s="149">
        <f t="shared" si="10"/>
        <v>703</v>
      </c>
      <c r="T18" s="149">
        <f t="shared" si="10"/>
        <v>661.5</v>
      </c>
      <c r="U18" s="149">
        <f t="shared" si="10"/>
        <v>622.5</v>
      </c>
      <c r="V18" s="149">
        <f t="shared" si="10"/>
        <v>579.5</v>
      </c>
      <c r="W18" s="149">
        <f t="shared" si="10"/>
        <v>522.5</v>
      </c>
      <c r="X18" s="149">
        <f t="shared" si="10"/>
        <v>529</v>
      </c>
      <c r="Y18" s="149">
        <f t="shared" si="10"/>
        <v>542</v>
      </c>
      <c r="Z18" s="149">
        <f t="shared" si="10"/>
        <v>577.5</v>
      </c>
      <c r="AA18" s="149">
        <f t="shared" si="10"/>
        <v>645</v>
      </c>
      <c r="AB18" s="149">
        <f t="shared" si="10"/>
        <v>662.5</v>
      </c>
      <c r="AC18" s="150"/>
      <c r="AD18" s="149"/>
      <c r="AE18" s="149"/>
      <c r="AF18" s="149"/>
      <c r="AG18" s="149">
        <f>AD17+AE17+AF17+AG17</f>
        <v>674</v>
      </c>
      <c r="AH18" s="149">
        <f t="shared" ref="AH18:AO18" si="11">AE17+AF17+AG17+AH17</f>
        <v>524.5</v>
      </c>
      <c r="AI18" s="149">
        <f t="shared" si="11"/>
        <v>357</v>
      </c>
      <c r="AJ18" s="149">
        <f t="shared" si="11"/>
        <v>176.5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39</v>
      </c>
      <c r="AV18" s="101">
        <f t="shared" si="12"/>
        <v>48.5</v>
      </c>
      <c r="AW18" s="101">
        <f t="shared" si="12"/>
        <v>52.5</v>
      </c>
      <c r="AX18" s="101">
        <f t="shared" si="12"/>
        <v>52</v>
      </c>
      <c r="AY18" s="101">
        <f t="shared" si="12"/>
        <v>54</v>
      </c>
      <c r="AZ18" s="101">
        <f t="shared" si="12"/>
        <v>47.5</v>
      </c>
      <c r="BA18" s="101">
        <f t="shared" si="12"/>
        <v>46</v>
      </c>
      <c r="BB18" s="101"/>
      <c r="BC18" s="101"/>
      <c r="BD18" s="101"/>
      <c r="BE18" s="101">
        <f t="shared" ref="BE18:BQ18" si="13">P26</f>
        <v>45.5</v>
      </c>
      <c r="BF18" s="101">
        <f t="shared" si="13"/>
        <v>43.5</v>
      </c>
      <c r="BG18" s="101">
        <f t="shared" si="13"/>
        <v>46.5</v>
      </c>
      <c r="BH18" s="101">
        <f t="shared" si="13"/>
        <v>46.5</v>
      </c>
      <c r="BI18" s="101">
        <f t="shared" si="13"/>
        <v>46.5</v>
      </c>
      <c r="BJ18" s="101">
        <f t="shared" si="13"/>
        <v>47</v>
      </c>
      <c r="BK18" s="101">
        <f t="shared" si="13"/>
        <v>41</v>
      </c>
      <c r="BL18" s="101">
        <f t="shared" si="13"/>
        <v>37</v>
      </c>
      <c r="BM18" s="101">
        <f t="shared" si="13"/>
        <v>39.5</v>
      </c>
      <c r="BN18" s="101">
        <f t="shared" si="13"/>
        <v>44</v>
      </c>
      <c r="BO18" s="101">
        <f t="shared" si="13"/>
        <v>48</v>
      </c>
      <c r="BP18" s="101">
        <f t="shared" si="13"/>
        <v>45.5</v>
      </c>
      <c r="BQ18" s="101">
        <f t="shared" si="13"/>
        <v>44.5</v>
      </c>
      <c r="BR18" s="101"/>
      <c r="BS18" s="101"/>
      <c r="BT18" s="101"/>
      <c r="BU18" s="101">
        <f t="shared" ref="BU18:CC18" si="14">AG26</f>
        <v>45.5</v>
      </c>
      <c r="BV18" s="101">
        <f t="shared" si="14"/>
        <v>37</v>
      </c>
      <c r="BW18" s="101">
        <f t="shared" si="14"/>
        <v>24.5</v>
      </c>
      <c r="BX18" s="101">
        <f t="shared" si="14"/>
        <v>10.5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1.2875536480686695E-2</v>
      </c>
      <c r="E19" s="152"/>
      <c r="F19" s="152" t="s">
        <v>107</v>
      </c>
      <c r="G19" s="153">
        <f>DIRECCIONALIDAD!J20/100</f>
        <v>0.93419170243204575</v>
      </c>
      <c r="H19" s="152"/>
      <c r="I19" s="152" t="s">
        <v>108</v>
      </c>
      <c r="J19" s="153">
        <f>DIRECCIONALIDAD!J21/100</f>
        <v>5.2932761087267528E-2</v>
      </c>
      <c r="K19" s="154"/>
      <c r="L19" s="148"/>
      <c r="M19" s="151"/>
      <c r="N19" s="152"/>
      <c r="O19" s="152" t="s">
        <v>106</v>
      </c>
      <c r="P19" s="153">
        <f>DIRECCIONALIDAD!J22/100</f>
        <v>2.3222060957910014E-2</v>
      </c>
      <c r="Q19" s="152"/>
      <c r="R19" s="152"/>
      <c r="S19" s="152"/>
      <c r="T19" s="152" t="s">
        <v>107</v>
      </c>
      <c r="U19" s="153">
        <f>DIRECCIONALIDAD!J23/100</f>
        <v>0.87518142235123364</v>
      </c>
      <c r="V19" s="152"/>
      <c r="W19" s="152"/>
      <c r="X19" s="152"/>
      <c r="Y19" s="152" t="s">
        <v>108</v>
      </c>
      <c r="Z19" s="153">
        <f>DIRECCIONALIDAD!J24/100</f>
        <v>0.10159651669085631</v>
      </c>
      <c r="AA19" s="152"/>
      <c r="AB19" s="154"/>
      <c r="AC19" s="148"/>
      <c r="AD19" s="151"/>
      <c r="AE19" s="152" t="s">
        <v>106</v>
      </c>
      <c r="AF19" s="153">
        <f>DIRECCIONALIDAD!J25/100</f>
        <v>5.6022408963585435E-3</v>
      </c>
      <c r="AG19" s="152"/>
      <c r="AH19" s="152"/>
      <c r="AI19" s="152"/>
      <c r="AJ19" s="152" t="s">
        <v>107</v>
      </c>
      <c r="AK19" s="153">
        <f>DIRECCIONALIDAD!J26/100</f>
        <v>0.91736694677871145</v>
      </c>
      <c r="AL19" s="152"/>
      <c r="AM19" s="152"/>
      <c r="AN19" s="152" t="s">
        <v>108</v>
      </c>
      <c r="AO19" s="155">
        <f>DIRECCIONALIDAD!J27/100</f>
        <v>7.7030812324929976E-2</v>
      </c>
      <c r="AP19" s="92"/>
      <c r="AQ19" s="92"/>
      <c r="AR19" s="92"/>
      <c r="AS19" s="92"/>
      <c r="AT19" s="92"/>
      <c r="AU19" s="92">
        <f t="shared" ref="AU19:BA19" si="15">E22</f>
        <v>19</v>
      </c>
      <c r="AV19" s="92">
        <f t="shared" si="15"/>
        <v>16</v>
      </c>
      <c r="AW19" s="92">
        <f t="shared" si="15"/>
        <v>13.5</v>
      </c>
      <c r="AX19" s="92">
        <f t="shared" si="15"/>
        <v>12.5</v>
      </c>
      <c r="AY19" s="92">
        <f t="shared" si="15"/>
        <v>9</v>
      </c>
      <c r="AZ19" s="92">
        <f t="shared" si="15"/>
        <v>11</v>
      </c>
      <c r="BA19" s="92">
        <f t="shared" si="15"/>
        <v>9</v>
      </c>
      <c r="BB19" s="92"/>
      <c r="BC19" s="92"/>
      <c r="BD19" s="92"/>
      <c r="BE19" s="92">
        <f t="shared" ref="BE19:BQ19" si="16">P22</f>
        <v>16</v>
      </c>
      <c r="BF19" s="92">
        <f t="shared" si="16"/>
        <v>25.5</v>
      </c>
      <c r="BG19" s="92">
        <f t="shared" si="16"/>
        <v>34.5</v>
      </c>
      <c r="BH19" s="92">
        <f t="shared" si="16"/>
        <v>30.5</v>
      </c>
      <c r="BI19" s="92">
        <f t="shared" si="16"/>
        <v>27</v>
      </c>
      <c r="BJ19" s="92">
        <f t="shared" si="16"/>
        <v>15</v>
      </c>
      <c r="BK19" s="92">
        <f t="shared" si="16"/>
        <v>7</v>
      </c>
      <c r="BL19" s="92">
        <f t="shared" si="16"/>
        <v>6</v>
      </c>
      <c r="BM19" s="92">
        <f t="shared" si="16"/>
        <v>3</v>
      </c>
      <c r="BN19" s="92">
        <f t="shared" si="16"/>
        <v>5</v>
      </c>
      <c r="BO19" s="92">
        <f t="shared" si="16"/>
        <v>3.5</v>
      </c>
      <c r="BP19" s="92">
        <f t="shared" si="16"/>
        <v>3.5</v>
      </c>
      <c r="BQ19" s="92">
        <f t="shared" si="16"/>
        <v>9</v>
      </c>
      <c r="BR19" s="92"/>
      <c r="BS19" s="92"/>
      <c r="BT19" s="92"/>
      <c r="BU19" s="92">
        <f t="shared" ref="BU19:CC19" si="17">AG22</f>
        <v>17.5</v>
      </c>
      <c r="BV19" s="92">
        <f t="shared" si="17"/>
        <v>15.5</v>
      </c>
      <c r="BW19" s="92">
        <f t="shared" si="17"/>
        <v>8.5</v>
      </c>
      <c r="BX19" s="92">
        <f t="shared" si="17"/>
        <v>6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102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772</v>
      </c>
      <c r="AV20" s="92">
        <f t="shared" si="18"/>
        <v>781.5</v>
      </c>
      <c r="AW20" s="92">
        <f t="shared" si="18"/>
        <v>752</v>
      </c>
      <c r="AX20" s="92">
        <f t="shared" si="18"/>
        <v>721.5</v>
      </c>
      <c r="AY20" s="92">
        <f t="shared" si="18"/>
        <v>719</v>
      </c>
      <c r="AZ20" s="92">
        <f t="shared" si="18"/>
        <v>725.5</v>
      </c>
      <c r="BA20" s="92">
        <f t="shared" si="18"/>
        <v>760.5</v>
      </c>
      <c r="BB20" s="92"/>
      <c r="BC20" s="92"/>
      <c r="BD20" s="92"/>
      <c r="BE20" s="92">
        <f t="shared" ref="BE20:BQ20" si="19">P30</f>
        <v>789.5</v>
      </c>
      <c r="BF20" s="92">
        <f t="shared" si="19"/>
        <v>822.5</v>
      </c>
      <c r="BG20" s="92">
        <f t="shared" si="19"/>
        <v>813.5</v>
      </c>
      <c r="BH20" s="92">
        <f t="shared" si="19"/>
        <v>780</v>
      </c>
      <c r="BI20" s="92">
        <f t="shared" si="19"/>
        <v>735</v>
      </c>
      <c r="BJ20" s="92">
        <f t="shared" si="19"/>
        <v>684.5</v>
      </c>
      <c r="BK20" s="92">
        <f t="shared" si="19"/>
        <v>627.5</v>
      </c>
      <c r="BL20" s="92">
        <f t="shared" si="19"/>
        <v>565.5</v>
      </c>
      <c r="BM20" s="92">
        <f t="shared" si="19"/>
        <v>571.5</v>
      </c>
      <c r="BN20" s="92">
        <f t="shared" si="19"/>
        <v>591</v>
      </c>
      <c r="BO20" s="92">
        <f t="shared" si="19"/>
        <v>629</v>
      </c>
      <c r="BP20" s="92">
        <f t="shared" si="19"/>
        <v>694</v>
      </c>
      <c r="BQ20" s="92">
        <f t="shared" si="19"/>
        <v>716</v>
      </c>
      <c r="BR20" s="92"/>
      <c r="BS20" s="92"/>
      <c r="BT20" s="92"/>
      <c r="BU20" s="92">
        <f t="shared" ref="BU20:CC20" si="20">AG30</f>
        <v>737</v>
      </c>
      <c r="BV20" s="92">
        <f t="shared" si="20"/>
        <v>577</v>
      </c>
      <c r="BW20" s="92">
        <f t="shared" si="20"/>
        <v>390</v>
      </c>
      <c r="BX20" s="92">
        <f t="shared" si="20"/>
        <v>193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103</v>
      </c>
      <c r="B21" s="149">
        <f>'G-3'!F10</f>
        <v>3</v>
      </c>
      <c r="C21" s="149">
        <f>'G-3'!F11</f>
        <v>5.5</v>
      </c>
      <c r="D21" s="149">
        <f>'G-3'!F12</f>
        <v>3</v>
      </c>
      <c r="E21" s="149">
        <f>'G-3'!F13</f>
        <v>7.5</v>
      </c>
      <c r="F21" s="149">
        <f>'G-3'!F14</f>
        <v>0</v>
      </c>
      <c r="G21" s="149">
        <f>'G-3'!F15</f>
        <v>3</v>
      </c>
      <c r="H21" s="149">
        <f>'G-3'!F16</f>
        <v>2</v>
      </c>
      <c r="I21" s="149">
        <f>'G-3'!F17</f>
        <v>4</v>
      </c>
      <c r="J21" s="149">
        <f>'G-3'!F18</f>
        <v>2</v>
      </c>
      <c r="K21" s="149">
        <f>'G-3'!F19</f>
        <v>1</v>
      </c>
      <c r="L21" s="150"/>
      <c r="M21" s="149">
        <f>'G-3'!F20</f>
        <v>3</v>
      </c>
      <c r="N21" s="149">
        <f>'G-3'!F21</f>
        <v>1.5</v>
      </c>
      <c r="O21" s="149">
        <f>'G-3'!F22</f>
        <v>5</v>
      </c>
      <c r="P21" s="149">
        <f>'G-3'!M10</f>
        <v>6.5</v>
      </c>
      <c r="Q21" s="149">
        <f>'G-3'!M11</f>
        <v>12.5</v>
      </c>
      <c r="R21" s="149">
        <f>'G-3'!M12</f>
        <v>10.5</v>
      </c>
      <c r="S21" s="149">
        <f>'G-3'!M13</f>
        <v>1</v>
      </c>
      <c r="T21" s="149">
        <f>'G-3'!M14</f>
        <v>3</v>
      </c>
      <c r="U21" s="149">
        <f>'G-3'!M15</f>
        <v>0.5</v>
      </c>
      <c r="V21" s="149">
        <f>'G-3'!M16</f>
        <v>2.5</v>
      </c>
      <c r="W21" s="149">
        <f>'G-3'!M17</f>
        <v>0</v>
      </c>
      <c r="X21" s="149">
        <f>'G-3'!M18</f>
        <v>0</v>
      </c>
      <c r="Y21" s="149">
        <f>'G-3'!M19</f>
        <v>2.5</v>
      </c>
      <c r="Z21" s="149">
        <f>'G-3'!M20</f>
        <v>1</v>
      </c>
      <c r="AA21" s="149">
        <f>'G-3'!M21</f>
        <v>0</v>
      </c>
      <c r="AB21" s="149">
        <f>'G-3'!M22</f>
        <v>5.5</v>
      </c>
      <c r="AC21" s="150"/>
      <c r="AD21" s="149">
        <f>'G-3'!T10</f>
        <v>2</v>
      </c>
      <c r="AE21" s="149">
        <f>'G-3'!T11</f>
        <v>7</v>
      </c>
      <c r="AF21" s="149">
        <f>'G-3'!T12</f>
        <v>2.5</v>
      </c>
      <c r="AG21" s="149">
        <f>'G-3'!T13</f>
        <v>6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19</v>
      </c>
      <c r="F22" s="149">
        <f t="shared" ref="F22:K22" si="21">C21+D21+E21+F21</f>
        <v>16</v>
      </c>
      <c r="G22" s="149">
        <f t="shared" si="21"/>
        <v>13.5</v>
      </c>
      <c r="H22" s="149">
        <f t="shared" si="21"/>
        <v>12.5</v>
      </c>
      <c r="I22" s="149">
        <f t="shared" si="21"/>
        <v>9</v>
      </c>
      <c r="J22" s="149">
        <f t="shared" si="21"/>
        <v>11</v>
      </c>
      <c r="K22" s="149">
        <f t="shared" si="21"/>
        <v>9</v>
      </c>
      <c r="L22" s="150"/>
      <c r="M22" s="149"/>
      <c r="N22" s="149"/>
      <c r="O22" s="149"/>
      <c r="P22" s="149">
        <f>M21+N21+O21+P21</f>
        <v>16</v>
      </c>
      <c r="Q22" s="149">
        <f t="shared" ref="Q22:AB22" si="22">N21+O21+P21+Q21</f>
        <v>25.5</v>
      </c>
      <c r="R22" s="149">
        <f t="shared" si="22"/>
        <v>34.5</v>
      </c>
      <c r="S22" s="149">
        <f t="shared" si="22"/>
        <v>30.5</v>
      </c>
      <c r="T22" s="149">
        <f t="shared" si="22"/>
        <v>27</v>
      </c>
      <c r="U22" s="149">
        <f t="shared" si="22"/>
        <v>15</v>
      </c>
      <c r="V22" s="149">
        <f t="shared" si="22"/>
        <v>7</v>
      </c>
      <c r="W22" s="149">
        <f t="shared" si="22"/>
        <v>6</v>
      </c>
      <c r="X22" s="149">
        <f t="shared" si="22"/>
        <v>3</v>
      </c>
      <c r="Y22" s="149">
        <f t="shared" si="22"/>
        <v>5</v>
      </c>
      <c r="Z22" s="149">
        <f t="shared" si="22"/>
        <v>3.5</v>
      </c>
      <c r="AA22" s="149">
        <f t="shared" si="22"/>
        <v>3.5</v>
      </c>
      <c r="AB22" s="149">
        <f t="shared" si="22"/>
        <v>9</v>
      </c>
      <c r="AC22" s="150"/>
      <c r="AD22" s="149"/>
      <c r="AE22" s="149"/>
      <c r="AF22" s="149"/>
      <c r="AG22" s="149">
        <f>AD21+AE21+AF21+AG21</f>
        <v>17.5</v>
      </c>
      <c r="AH22" s="149">
        <f t="shared" ref="AH22:AO22" si="23">AE21+AF21+AG21+AH21</f>
        <v>15.5</v>
      </c>
      <c r="AI22" s="149">
        <f t="shared" si="23"/>
        <v>8.5</v>
      </c>
      <c r="AJ22" s="149">
        <f t="shared" si="23"/>
        <v>6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0.375</v>
      </c>
      <c r="E23" s="152"/>
      <c r="F23" s="152" t="s">
        <v>107</v>
      </c>
      <c r="G23" s="153">
        <f>DIRECCIONALIDAD!J29/100</f>
        <v>0.625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0</v>
      </c>
      <c r="Q23" s="152"/>
      <c r="R23" s="152"/>
      <c r="S23" s="152"/>
      <c r="T23" s="152" t="s">
        <v>107</v>
      </c>
      <c r="U23" s="153">
        <f>DIRECCIONALIDAD!J32/100</f>
        <v>1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0.35294117647058826</v>
      </c>
      <c r="AG23" s="152"/>
      <c r="AH23" s="152"/>
      <c r="AI23" s="152"/>
      <c r="AJ23" s="152" t="s">
        <v>107</v>
      </c>
      <c r="AK23" s="153">
        <f>DIRECCIONALIDAD!J35/100</f>
        <v>0.64705882352941169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102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7.5</v>
      </c>
      <c r="C25" s="149">
        <f>'G-4'!F11</f>
        <v>11</v>
      </c>
      <c r="D25" s="149">
        <f>'G-4'!F12</f>
        <v>9.5</v>
      </c>
      <c r="E25" s="149">
        <f>'G-4'!F13</f>
        <v>11</v>
      </c>
      <c r="F25" s="149">
        <f>'G-4'!F14</f>
        <v>17</v>
      </c>
      <c r="G25" s="149">
        <f>'G-4'!F15</f>
        <v>15</v>
      </c>
      <c r="H25" s="149">
        <f>'G-4'!F16</f>
        <v>9</v>
      </c>
      <c r="I25" s="149">
        <f>'G-4'!F17</f>
        <v>13</v>
      </c>
      <c r="J25" s="149">
        <f>'G-4'!F18</f>
        <v>10.5</v>
      </c>
      <c r="K25" s="149">
        <f>'G-4'!F19</f>
        <v>13.5</v>
      </c>
      <c r="L25" s="150"/>
      <c r="M25" s="149">
        <f>'G-4'!F20</f>
        <v>10.5</v>
      </c>
      <c r="N25" s="149">
        <f>'G-4'!F21</f>
        <v>9.5</v>
      </c>
      <c r="O25" s="149">
        <f>'G-4'!F22</f>
        <v>14.5</v>
      </c>
      <c r="P25" s="149">
        <f>'G-4'!M10</f>
        <v>11</v>
      </c>
      <c r="Q25" s="149">
        <f>'G-4'!M11</f>
        <v>8.5</v>
      </c>
      <c r="R25" s="149">
        <f>'G-4'!M12</f>
        <v>12.5</v>
      </c>
      <c r="S25" s="149">
        <f>'G-4'!M13</f>
        <v>14.5</v>
      </c>
      <c r="T25" s="149">
        <f>'G-4'!M14</f>
        <v>11</v>
      </c>
      <c r="U25" s="149">
        <f>'G-4'!M15</f>
        <v>9</v>
      </c>
      <c r="V25" s="149">
        <f>'G-4'!M16</f>
        <v>6.5</v>
      </c>
      <c r="W25" s="149">
        <f>'G-4'!M17</f>
        <v>10.5</v>
      </c>
      <c r="X25" s="149">
        <f>'G-4'!M18</f>
        <v>13.5</v>
      </c>
      <c r="Y25" s="149">
        <f>'G-4'!M19</f>
        <v>13.5</v>
      </c>
      <c r="Z25" s="149">
        <f>'G-4'!M20</f>
        <v>10.5</v>
      </c>
      <c r="AA25" s="149">
        <f>'G-4'!M21</f>
        <v>8</v>
      </c>
      <c r="AB25" s="149">
        <f>'G-4'!M22</f>
        <v>12.5</v>
      </c>
      <c r="AC25" s="150"/>
      <c r="AD25" s="149">
        <f>'G-4'!T10</f>
        <v>8.5</v>
      </c>
      <c r="AE25" s="149">
        <f>'G-4'!T11</f>
        <v>12.5</v>
      </c>
      <c r="AF25" s="149">
        <f>'G-4'!T12</f>
        <v>14</v>
      </c>
      <c r="AG25" s="149">
        <f>'G-4'!T13</f>
        <v>10.5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39</v>
      </c>
      <c r="F26" s="149">
        <f t="shared" ref="F26:K26" si="24">C25+D25+E25+F25</f>
        <v>48.5</v>
      </c>
      <c r="G26" s="149">
        <f t="shared" si="24"/>
        <v>52.5</v>
      </c>
      <c r="H26" s="149">
        <f t="shared" si="24"/>
        <v>52</v>
      </c>
      <c r="I26" s="149">
        <f t="shared" si="24"/>
        <v>54</v>
      </c>
      <c r="J26" s="149">
        <f t="shared" si="24"/>
        <v>47.5</v>
      </c>
      <c r="K26" s="149">
        <f t="shared" si="24"/>
        <v>46</v>
      </c>
      <c r="L26" s="150"/>
      <c r="M26" s="149"/>
      <c r="N26" s="149"/>
      <c r="O26" s="149"/>
      <c r="P26" s="149">
        <f>M25+N25+O25+P25</f>
        <v>45.5</v>
      </c>
      <c r="Q26" s="149">
        <f t="shared" ref="Q26:AB26" si="25">N25+O25+P25+Q25</f>
        <v>43.5</v>
      </c>
      <c r="R26" s="149">
        <f t="shared" si="25"/>
        <v>46.5</v>
      </c>
      <c r="S26" s="149">
        <f t="shared" si="25"/>
        <v>46.5</v>
      </c>
      <c r="T26" s="149">
        <f t="shared" si="25"/>
        <v>46.5</v>
      </c>
      <c r="U26" s="149">
        <f t="shared" si="25"/>
        <v>47</v>
      </c>
      <c r="V26" s="149">
        <f t="shared" si="25"/>
        <v>41</v>
      </c>
      <c r="W26" s="149">
        <f t="shared" si="25"/>
        <v>37</v>
      </c>
      <c r="X26" s="149">
        <f t="shared" si="25"/>
        <v>39.5</v>
      </c>
      <c r="Y26" s="149">
        <f t="shared" si="25"/>
        <v>44</v>
      </c>
      <c r="Z26" s="149">
        <f t="shared" si="25"/>
        <v>48</v>
      </c>
      <c r="AA26" s="149">
        <f t="shared" si="25"/>
        <v>45.5</v>
      </c>
      <c r="AB26" s="149">
        <f t="shared" si="25"/>
        <v>44.5</v>
      </c>
      <c r="AC26" s="150"/>
      <c r="AD26" s="149"/>
      <c r="AE26" s="149"/>
      <c r="AF26" s="149"/>
      <c r="AG26" s="149">
        <f>AD25+AE25+AF25+AG25</f>
        <v>45.5</v>
      </c>
      <c r="AH26" s="149">
        <f t="shared" ref="AH26:AO26" si="26">AE25+AF25+AG25+AH25</f>
        <v>37</v>
      </c>
      <c r="AI26" s="149">
        <f t="shared" si="26"/>
        <v>24.5</v>
      </c>
      <c r="AJ26" s="149">
        <f t="shared" si="26"/>
        <v>10.5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0.18292682926829268</v>
      </c>
      <c r="H27" s="152"/>
      <c r="I27" s="152" t="s">
        <v>108</v>
      </c>
      <c r="J27" s="153">
        <f>DIRECCIONALIDAD!J39/100</f>
        <v>0.81707317073170727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7.6923076923076927E-2</v>
      </c>
      <c r="V27" s="152"/>
      <c r="W27" s="152"/>
      <c r="X27" s="152"/>
      <c r="Y27" s="152" t="s">
        <v>108</v>
      </c>
      <c r="Z27" s="153">
        <f>DIRECCIONALIDAD!J42/100</f>
        <v>0.92307692307692302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0.16326530612244899</v>
      </c>
      <c r="AL27" s="152"/>
      <c r="AM27" s="152"/>
      <c r="AN27" s="152" t="s">
        <v>108</v>
      </c>
      <c r="AO27" s="155">
        <f>DIRECCIONALIDAD!J45/100</f>
        <v>0.83673469387755106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102</v>
      </c>
      <c r="U28" s="240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162.5</v>
      </c>
      <c r="C29" s="149">
        <f t="shared" ref="C29:K29" si="27">C13+C17+C21+C25</f>
        <v>211</v>
      </c>
      <c r="D29" s="149">
        <f t="shared" si="27"/>
        <v>214.5</v>
      </c>
      <c r="E29" s="149">
        <f t="shared" si="27"/>
        <v>184</v>
      </c>
      <c r="F29" s="149">
        <f t="shared" si="27"/>
        <v>172</v>
      </c>
      <c r="G29" s="149">
        <f t="shared" si="27"/>
        <v>181.5</v>
      </c>
      <c r="H29" s="149">
        <f t="shared" si="27"/>
        <v>184</v>
      </c>
      <c r="I29" s="149">
        <f t="shared" si="27"/>
        <v>181.5</v>
      </c>
      <c r="J29" s="149">
        <f t="shared" si="27"/>
        <v>178.5</v>
      </c>
      <c r="K29" s="149">
        <f t="shared" si="27"/>
        <v>216.5</v>
      </c>
      <c r="L29" s="150"/>
      <c r="M29" s="149">
        <f>M13+M17+M21+M25</f>
        <v>163.5</v>
      </c>
      <c r="N29" s="149">
        <f t="shared" ref="N29:AB29" si="28">N13+N17+N21+N25</f>
        <v>208</v>
      </c>
      <c r="O29" s="149">
        <f t="shared" si="28"/>
        <v>215.5</v>
      </c>
      <c r="P29" s="149">
        <f t="shared" si="28"/>
        <v>202.5</v>
      </c>
      <c r="Q29" s="149">
        <f t="shared" si="28"/>
        <v>196.5</v>
      </c>
      <c r="R29" s="149">
        <f t="shared" si="28"/>
        <v>199</v>
      </c>
      <c r="S29" s="149">
        <f t="shared" si="28"/>
        <v>182</v>
      </c>
      <c r="T29" s="149">
        <f t="shared" si="28"/>
        <v>157.5</v>
      </c>
      <c r="U29" s="149">
        <f t="shared" si="28"/>
        <v>146</v>
      </c>
      <c r="V29" s="149">
        <f t="shared" si="28"/>
        <v>142</v>
      </c>
      <c r="W29" s="149">
        <f t="shared" si="28"/>
        <v>120</v>
      </c>
      <c r="X29" s="149">
        <f t="shared" si="28"/>
        <v>163.5</v>
      </c>
      <c r="Y29" s="149">
        <f t="shared" si="28"/>
        <v>165.5</v>
      </c>
      <c r="Z29" s="149">
        <f t="shared" si="28"/>
        <v>180</v>
      </c>
      <c r="AA29" s="149">
        <f t="shared" si="28"/>
        <v>185</v>
      </c>
      <c r="AB29" s="149">
        <f t="shared" si="28"/>
        <v>185.5</v>
      </c>
      <c r="AC29" s="150"/>
      <c r="AD29" s="149">
        <f>AD13+AD17+AD21+AD25</f>
        <v>160</v>
      </c>
      <c r="AE29" s="149">
        <f t="shared" ref="AE29:AO29" si="29">AE13+AE17+AE21+AE25</f>
        <v>187</v>
      </c>
      <c r="AF29" s="149">
        <f t="shared" si="29"/>
        <v>197</v>
      </c>
      <c r="AG29" s="149">
        <f t="shared" si="29"/>
        <v>193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772</v>
      </c>
      <c r="F30" s="149">
        <f t="shared" ref="F30:K30" si="30">C29+D29+E29+F29</f>
        <v>781.5</v>
      </c>
      <c r="G30" s="149">
        <f t="shared" si="30"/>
        <v>752</v>
      </c>
      <c r="H30" s="149">
        <f t="shared" si="30"/>
        <v>721.5</v>
      </c>
      <c r="I30" s="149">
        <f t="shared" si="30"/>
        <v>719</v>
      </c>
      <c r="J30" s="149">
        <f t="shared" si="30"/>
        <v>725.5</v>
      </c>
      <c r="K30" s="149">
        <f t="shared" si="30"/>
        <v>760.5</v>
      </c>
      <c r="L30" s="150"/>
      <c r="M30" s="149"/>
      <c r="N30" s="149"/>
      <c r="O30" s="149"/>
      <c r="P30" s="149">
        <f>M29+N29+O29+P29</f>
        <v>789.5</v>
      </c>
      <c r="Q30" s="149">
        <f t="shared" ref="Q30:AB30" si="31">N29+O29+P29+Q29</f>
        <v>822.5</v>
      </c>
      <c r="R30" s="149">
        <f t="shared" si="31"/>
        <v>813.5</v>
      </c>
      <c r="S30" s="149">
        <f t="shared" si="31"/>
        <v>780</v>
      </c>
      <c r="T30" s="149">
        <f t="shared" si="31"/>
        <v>735</v>
      </c>
      <c r="U30" s="149">
        <f t="shared" si="31"/>
        <v>684.5</v>
      </c>
      <c r="V30" s="149">
        <f t="shared" si="31"/>
        <v>627.5</v>
      </c>
      <c r="W30" s="149">
        <f t="shared" si="31"/>
        <v>565.5</v>
      </c>
      <c r="X30" s="149">
        <f t="shared" si="31"/>
        <v>571.5</v>
      </c>
      <c r="Y30" s="149">
        <f t="shared" si="31"/>
        <v>591</v>
      </c>
      <c r="Z30" s="149">
        <f t="shared" si="31"/>
        <v>629</v>
      </c>
      <c r="AA30" s="149">
        <f t="shared" si="31"/>
        <v>694</v>
      </c>
      <c r="AB30" s="149">
        <f t="shared" si="31"/>
        <v>716</v>
      </c>
      <c r="AC30" s="150"/>
      <c r="AD30" s="149"/>
      <c r="AE30" s="149"/>
      <c r="AF30" s="149"/>
      <c r="AG30" s="149">
        <f>AD29+AE29+AF29+AG29</f>
        <v>737</v>
      </c>
      <c r="AH30" s="149">
        <f t="shared" ref="AH30:AO30" si="32">AE29+AF29+AG29+AH29</f>
        <v>577</v>
      </c>
      <c r="AI30" s="149">
        <f t="shared" si="32"/>
        <v>390</v>
      </c>
      <c r="AJ30" s="149">
        <f t="shared" si="32"/>
        <v>193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2009-04-23T22:07:27Z</cp:lastPrinted>
  <dcterms:created xsi:type="dcterms:W3CDTF">1998-04-02T13:38:56Z</dcterms:created>
  <dcterms:modified xsi:type="dcterms:W3CDTF">2020-08-13T15:53:47Z</dcterms:modified>
</cp:coreProperties>
</file>